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9" i="1" l="1"/>
  <c r="P8" i="1"/>
  <c r="P7" i="1"/>
  <c r="P6" i="1"/>
  <c r="P5" i="1"/>
  <c r="E630" i="1"/>
  <c r="G630" i="1" s="1"/>
  <c r="E629" i="1"/>
  <c r="F629" i="1" s="1"/>
  <c r="G628" i="1"/>
  <c r="F628" i="1"/>
  <c r="E628" i="1"/>
  <c r="E627" i="1"/>
  <c r="G627" i="1" s="1"/>
  <c r="E626" i="1"/>
  <c r="G626" i="1" s="1"/>
  <c r="G625" i="1"/>
  <c r="E625" i="1"/>
  <c r="F625" i="1" s="1"/>
  <c r="G624" i="1"/>
  <c r="F624" i="1"/>
  <c r="E624" i="1"/>
  <c r="E623" i="1"/>
  <c r="G623" i="1" s="1"/>
  <c r="E622" i="1"/>
  <c r="G622" i="1" s="1"/>
  <c r="G621" i="1"/>
  <c r="E621" i="1"/>
  <c r="F621" i="1" s="1"/>
  <c r="G620" i="1"/>
  <c r="F620" i="1"/>
  <c r="E620" i="1"/>
  <c r="E619" i="1"/>
  <c r="G619" i="1" s="1"/>
  <c r="E618" i="1"/>
  <c r="G618" i="1" s="1"/>
  <c r="G617" i="1"/>
  <c r="E617" i="1"/>
  <c r="F617" i="1" s="1"/>
  <c r="G616" i="1"/>
  <c r="F616" i="1"/>
  <c r="E616" i="1"/>
  <c r="E615" i="1"/>
  <c r="G615" i="1" s="1"/>
  <c r="E614" i="1"/>
  <c r="G614" i="1" s="1"/>
  <c r="G613" i="1"/>
  <c r="E613" i="1"/>
  <c r="F613" i="1" s="1"/>
  <c r="G612" i="1"/>
  <c r="F612" i="1"/>
  <c r="E612" i="1"/>
  <c r="E611" i="1"/>
  <c r="G611" i="1" s="1"/>
  <c r="E610" i="1"/>
  <c r="G610" i="1" s="1"/>
  <c r="G609" i="1"/>
  <c r="E609" i="1"/>
  <c r="F609" i="1" s="1"/>
  <c r="G608" i="1"/>
  <c r="F608" i="1"/>
  <c r="E608" i="1"/>
  <c r="E607" i="1"/>
  <c r="G607" i="1" s="1"/>
  <c r="E606" i="1"/>
  <c r="G606" i="1" s="1"/>
  <c r="G605" i="1"/>
  <c r="E605" i="1"/>
  <c r="F605" i="1" s="1"/>
  <c r="G604" i="1"/>
  <c r="F604" i="1"/>
  <c r="E604" i="1"/>
  <c r="E603" i="1"/>
  <c r="G603" i="1" s="1"/>
  <c r="E602" i="1"/>
  <c r="G602" i="1" s="1"/>
  <c r="G601" i="1"/>
  <c r="E601" i="1"/>
  <c r="F601" i="1" s="1"/>
  <c r="G600" i="1"/>
  <c r="F600" i="1"/>
  <c r="E600" i="1"/>
  <c r="E599" i="1"/>
  <c r="E598" i="1"/>
  <c r="G598" i="1" s="1"/>
  <c r="G597" i="1"/>
  <c r="E597" i="1"/>
  <c r="F597" i="1" s="1"/>
  <c r="G596" i="1"/>
  <c r="F596" i="1"/>
  <c r="E596" i="1"/>
  <c r="E595" i="1"/>
  <c r="E594" i="1"/>
  <c r="G594" i="1" s="1"/>
  <c r="G593" i="1"/>
  <c r="E593" i="1"/>
  <c r="F593" i="1" s="1"/>
  <c r="G592" i="1"/>
  <c r="F592" i="1"/>
  <c r="E592" i="1"/>
  <c r="E591" i="1"/>
  <c r="E590" i="1"/>
  <c r="G590" i="1" s="1"/>
  <c r="G589" i="1"/>
  <c r="E589" i="1"/>
  <c r="F589" i="1" s="1"/>
  <c r="G588" i="1"/>
  <c r="F588" i="1"/>
  <c r="E588" i="1"/>
  <c r="E587" i="1"/>
  <c r="E586" i="1"/>
  <c r="G585" i="1"/>
  <c r="E585" i="1"/>
  <c r="F585" i="1" s="1"/>
  <c r="G584" i="1"/>
  <c r="F584" i="1"/>
  <c r="E584" i="1"/>
  <c r="F583" i="1"/>
  <c r="E583" i="1"/>
  <c r="G583" i="1" s="1"/>
  <c r="E582" i="1"/>
  <c r="G581" i="1"/>
  <c r="E581" i="1"/>
  <c r="F581" i="1" s="1"/>
  <c r="G580" i="1"/>
  <c r="F580" i="1"/>
  <c r="E580" i="1"/>
  <c r="F579" i="1"/>
  <c r="E579" i="1"/>
  <c r="G579" i="1" s="1"/>
  <c r="E578" i="1"/>
  <c r="G577" i="1"/>
  <c r="E577" i="1"/>
  <c r="F577" i="1" s="1"/>
  <c r="G576" i="1"/>
  <c r="F576" i="1"/>
  <c r="E576" i="1"/>
  <c r="F575" i="1"/>
  <c r="E575" i="1"/>
  <c r="G575" i="1" s="1"/>
  <c r="E574" i="1"/>
  <c r="G573" i="1"/>
  <c r="E573" i="1"/>
  <c r="F573" i="1" s="1"/>
  <c r="G572" i="1"/>
  <c r="F572" i="1"/>
  <c r="E572" i="1"/>
  <c r="F571" i="1"/>
  <c r="E571" i="1"/>
  <c r="G571" i="1" s="1"/>
  <c r="E570" i="1"/>
  <c r="G569" i="1"/>
  <c r="E569" i="1"/>
  <c r="F569" i="1" s="1"/>
  <c r="G568" i="1"/>
  <c r="F568" i="1"/>
  <c r="E568" i="1"/>
  <c r="F567" i="1"/>
  <c r="E567" i="1"/>
  <c r="G567" i="1" s="1"/>
  <c r="E566" i="1"/>
  <c r="G565" i="1"/>
  <c r="E565" i="1"/>
  <c r="F565" i="1" s="1"/>
  <c r="G564" i="1"/>
  <c r="F564" i="1"/>
  <c r="E564" i="1"/>
  <c r="F563" i="1"/>
  <c r="E563" i="1"/>
  <c r="G563" i="1" s="1"/>
  <c r="E562" i="1"/>
  <c r="G561" i="1"/>
  <c r="E561" i="1"/>
  <c r="F561" i="1" s="1"/>
  <c r="G560" i="1"/>
  <c r="F560" i="1"/>
  <c r="E560" i="1"/>
  <c r="F559" i="1"/>
  <c r="E559" i="1"/>
  <c r="G559" i="1" s="1"/>
  <c r="E558" i="1"/>
  <c r="G557" i="1"/>
  <c r="E557" i="1"/>
  <c r="F557" i="1" s="1"/>
  <c r="G556" i="1"/>
  <c r="F556" i="1"/>
  <c r="E556" i="1"/>
  <c r="F555" i="1"/>
  <c r="E555" i="1"/>
  <c r="G555" i="1" s="1"/>
  <c r="E554" i="1"/>
  <c r="G553" i="1"/>
  <c r="E553" i="1"/>
  <c r="F553" i="1" s="1"/>
  <c r="G552" i="1"/>
  <c r="F552" i="1"/>
  <c r="E552" i="1"/>
  <c r="F551" i="1"/>
  <c r="E551" i="1"/>
  <c r="G551" i="1" s="1"/>
  <c r="E550" i="1"/>
  <c r="G549" i="1"/>
  <c r="E549" i="1"/>
  <c r="F549" i="1" s="1"/>
  <c r="G548" i="1"/>
  <c r="F548" i="1"/>
  <c r="E548" i="1"/>
  <c r="F547" i="1"/>
  <c r="E547" i="1"/>
  <c r="G547" i="1" s="1"/>
  <c r="E546" i="1"/>
  <c r="G545" i="1"/>
  <c r="E545" i="1"/>
  <c r="F545" i="1" s="1"/>
  <c r="G544" i="1"/>
  <c r="F544" i="1"/>
  <c r="E544" i="1"/>
  <c r="G543" i="1"/>
  <c r="E543" i="1"/>
  <c r="F543" i="1" s="1"/>
  <c r="E542" i="1"/>
  <c r="G542" i="1" s="1"/>
  <c r="E541" i="1"/>
  <c r="F541" i="1" s="1"/>
  <c r="G540" i="1"/>
  <c r="F540" i="1"/>
  <c r="E540" i="1"/>
  <c r="E539" i="1"/>
  <c r="G539" i="1" s="1"/>
  <c r="E538" i="1"/>
  <c r="G538" i="1" s="1"/>
  <c r="E537" i="1"/>
  <c r="F537" i="1" s="1"/>
  <c r="G536" i="1"/>
  <c r="F536" i="1"/>
  <c r="E536" i="1"/>
  <c r="G535" i="1"/>
  <c r="E535" i="1"/>
  <c r="F535" i="1" s="1"/>
  <c r="E534" i="1"/>
  <c r="G534" i="1" s="1"/>
  <c r="E533" i="1"/>
  <c r="F533" i="1" s="1"/>
  <c r="G532" i="1"/>
  <c r="F532" i="1"/>
  <c r="E532" i="1"/>
  <c r="E531" i="1"/>
  <c r="G531" i="1" s="1"/>
  <c r="E530" i="1"/>
  <c r="G530" i="1" s="1"/>
  <c r="E529" i="1"/>
  <c r="F529" i="1" s="1"/>
  <c r="G528" i="1"/>
  <c r="F528" i="1"/>
  <c r="E528" i="1"/>
  <c r="G527" i="1"/>
  <c r="E527" i="1"/>
  <c r="F527" i="1" s="1"/>
  <c r="E526" i="1"/>
  <c r="G526" i="1" s="1"/>
  <c r="E525" i="1"/>
  <c r="F525" i="1" s="1"/>
  <c r="G524" i="1"/>
  <c r="F524" i="1"/>
  <c r="E524" i="1"/>
  <c r="E523" i="1"/>
  <c r="G523" i="1" s="1"/>
  <c r="E522" i="1"/>
  <c r="G522" i="1" s="1"/>
  <c r="E521" i="1"/>
  <c r="F521" i="1" s="1"/>
  <c r="G520" i="1"/>
  <c r="F520" i="1"/>
  <c r="E520" i="1"/>
  <c r="G519" i="1"/>
  <c r="E519" i="1"/>
  <c r="F519" i="1" s="1"/>
  <c r="E518" i="1"/>
  <c r="G518" i="1" s="1"/>
  <c r="E517" i="1"/>
  <c r="F517" i="1" s="1"/>
  <c r="G516" i="1"/>
  <c r="F516" i="1"/>
  <c r="E516" i="1"/>
  <c r="E515" i="1"/>
  <c r="G515" i="1" s="1"/>
  <c r="E514" i="1"/>
  <c r="G514" i="1" s="1"/>
  <c r="E513" i="1"/>
  <c r="F513" i="1" s="1"/>
  <c r="G512" i="1"/>
  <c r="F512" i="1"/>
  <c r="E512" i="1"/>
  <c r="G511" i="1"/>
  <c r="E511" i="1"/>
  <c r="F511" i="1" s="1"/>
  <c r="E510" i="1"/>
  <c r="E509" i="1"/>
  <c r="F509" i="1" s="1"/>
  <c r="G508" i="1"/>
  <c r="F508" i="1"/>
  <c r="E508" i="1"/>
  <c r="E507" i="1"/>
  <c r="F507" i="1" s="1"/>
  <c r="E506" i="1"/>
  <c r="E505" i="1"/>
  <c r="G504" i="1"/>
  <c r="F504" i="1"/>
  <c r="E504" i="1"/>
  <c r="E503" i="1"/>
  <c r="F503" i="1" s="1"/>
  <c r="E502" i="1"/>
  <c r="E501" i="1"/>
  <c r="G500" i="1"/>
  <c r="F500" i="1"/>
  <c r="E500" i="1"/>
  <c r="E499" i="1"/>
  <c r="F499" i="1" s="1"/>
  <c r="E498" i="1"/>
  <c r="E497" i="1"/>
  <c r="G496" i="1"/>
  <c r="F496" i="1"/>
  <c r="E496" i="1"/>
  <c r="G495" i="1"/>
  <c r="E495" i="1"/>
  <c r="F495" i="1" s="1"/>
  <c r="E494" i="1"/>
  <c r="E493" i="1"/>
  <c r="G492" i="1"/>
  <c r="F492" i="1"/>
  <c r="E492" i="1"/>
  <c r="E491" i="1"/>
  <c r="F491" i="1" s="1"/>
  <c r="E490" i="1"/>
  <c r="E489" i="1"/>
  <c r="G488" i="1"/>
  <c r="F488" i="1"/>
  <c r="E488" i="1"/>
  <c r="E487" i="1"/>
  <c r="F487" i="1" s="1"/>
  <c r="E486" i="1"/>
  <c r="E485" i="1"/>
  <c r="G484" i="1"/>
  <c r="F484" i="1"/>
  <c r="E484" i="1"/>
  <c r="E483" i="1"/>
  <c r="F483" i="1" s="1"/>
  <c r="E482" i="1"/>
  <c r="E481" i="1"/>
  <c r="G480" i="1"/>
  <c r="F480" i="1"/>
  <c r="E480" i="1"/>
  <c r="G479" i="1"/>
  <c r="E479" i="1"/>
  <c r="F479" i="1" s="1"/>
  <c r="E478" i="1"/>
  <c r="E477" i="1"/>
  <c r="G476" i="1"/>
  <c r="F476" i="1"/>
  <c r="E476" i="1"/>
  <c r="E475" i="1"/>
  <c r="F475" i="1" s="1"/>
  <c r="E474" i="1"/>
  <c r="E473" i="1"/>
  <c r="G472" i="1"/>
  <c r="F472" i="1"/>
  <c r="E472" i="1"/>
  <c r="E471" i="1"/>
  <c r="F471" i="1" s="1"/>
  <c r="E470" i="1"/>
  <c r="E469" i="1"/>
  <c r="G468" i="1"/>
  <c r="F468" i="1"/>
  <c r="E468" i="1"/>
  <c r="E467" i="1"/>
  <c r="F467" i="1" s="1"/>
  <c r="E466" i="1"/>
  <c r="E465" i="1"/>
  <c r="G464" i="1"/>
  <c r="F464" i="1"/>
  <c r="E464" i="1"/>
  <c r="G463" i="1"/>
  <c r="E463" i="1"/>
  <c r="F463" i="1" s="1"/>
  <c r="E462" i="1"/>
  <c r="F461" i="1"/>
  <c r="E461" i="1"/>
  <c r="G461" i="1" s="1"/>
  <c r="E460" i="1"/>
  <c r="F460" i="1" s="1"/>
  <c r="G459" i="1"/>
  <c r="F459" i="1"/>
  <c r="E459" i="1"/>
  <c r="E458" i="1"/>
  <c r="F458" i="1" s="1"/>
  <c r="F457" i="1"/>
  <c r="E457" i="1"/>
  <c r="G457" i="1" s="1"/>
  <c r="E456" i="1"/>
  <c r="F456" i="1" s="1"/>
  <c r="G455" i="1"/>
  <c r="F455" i="1"/>
  <c r="E455" i="1"/>
  <c r="E454" i="1"/>
  <c r="F454" i="1" s="1"/>
  <c r="F453" i="1"/>
  <c r="E453" i="1"/>
  <c r="G453" i="1" s="1"/>
  <c r="E452" i="1"/>
  <c r="F452" i="1" s="1"/>
  <c r="G451" i="1"/>
  <c r="F451" i="1"/>
  <c r="E451" i="1"/>
  <c r="G450" i="1"/>
  <c r="E450" i="1"/>
  <c r="F450" i="1" s="1"/>
  <c r="F449" i="1"/>
  <c r="E449" i="1"/>
  <c r="G449" i="1" s="1"/>
  <c r="G448" i="1"/>
  <c r="E448" i="1"/>
  <c r="F448" i="1" s="1"/>
  <c r="G447" i="1"/>
  <c r="F447" i="1"/>
  <c r="E447" i="1"/>
  <c r="E446" i="1"/>
  <c r="F446" i="1" s="1"/>
  <c r="F445" i="1"/>
  <c r="E445" i="1"/>
  <c r="G445" i="1" s="1"/>
  <c r="E444" i="1"/>
  <c r="F444" i="1" s="1"/>
  <c r="G443" i="1"/>
  <c r="F443" i="1"/>
  <c r="E443" i="1"/>
  <c r="G442" i="1"/>
  <c r="E442" i="1"/>
  <c r="F442" i="1" s="1"/>
  <c r="F441" i="1"/>
  <c r="E441" i="1"/>
  <c r="G441" i="1" s="1"/>
  <c r="E440" i="1"/>
  <c r="F440" i="1" s="1"/>
  <c r="G439" i="1"/>
  <c r="F439" i="1"/>
  <c r="E439" i="1"/>
  <c r="E438" i="1"/>
  <c r="F438" i="1" s="1"/>
  <c r="F437" i="1"/>
  <c r="E437" i="1"/>
  <c r="G437" i="1" s="1"/>
  <c r="E436" i="1"/>
  <c r="F436" i="1" s="1"/>
  <c r="G435" i="1"/>
  <c r="F435" i="1"/>
  <c r="E435" i="1"/>
  <c r="G434" i="1"/>
  <c r="E434" i="1"/>
  <c r="F434" i="1" s="1"/>
  <c r="F433" i="1"/>
  <c r="E433" i="1"/>
  <c r="G433" i="1" s="1"/>
  <c r="G432" i="1"/>
  <c r="E432" i="1"/>
  <c r="F432" i="1" s="1"/>
  <c r="G431" i="1"/>
  <c r="F431" i="1"/>
  <c r="E431" i="1"/>
  <c r="E430" i="1"/>
  <c r="F430" i="1" s="1"/>
  <c r="F429" i="1"/>
  <c r="E429" i="1"/>
  <c r="G429" i="1" s="1"/>
  <c r="E428" i="1"/>
  <c r="F428" i="1" s="1"/>
  <c r="G427" i="1"/>
  <c r="F427" i="1"/>
  <c r="E427" i="1"/>
  <c r="E426" i="1"/>
  <c r="G426" i="1" s="1"/>
  <c r="E425" i="1"/>
  <c r="G425" i="1" s="1"/>
  <c r="E424" i="1"/>
  <c r="F424" i="1" s="1"/>
  <c r="G423" i="1"/>
  <c r="F423" i="1"/>
  <c r="E423" i="1"/>
  <c r="G422" i="1"/>
  <c r="E422" i="1"/>
  <c r="F422" i="1" s="1"/>
  <c r="E421" i="1"/>
  <c r="G421" i="1" s="1"/>
  <c r="E420" i="1"/>
  <c r="F420" i="1" s="1"/>
  <c r="G419" i="1"/>
  <c r="F419" i="1"/>
  <c r="E419" i="1"/>
  <c r="E418" i="1"/>
  <c r="G418" i="1" s="1"/>
  <c r="E417" i="1"/>
  <c r="G417" i="1" s="1"/>
  <c r="E416" i="1"/>
  <c r="F416" i="1" s="1"/>
  <c r="G415" i="1"/>
  <c r="F415" i="1"/>
  <c r="E415" i="1"/>
  <c r="G414" i="1"/>
  <c r="E414" i="1"/>
  <c r="F414" i="1" s="1"/>
  <c r="E413" i="1"/>
  <c r="G413" i="1" s="1"/>
  <c r="E412" i="1"/>
  <c r="F412" i="1" s="1"/>
  <c r="G411" i="1"/>
  <c r="F411" i="1"/>
  <c r="E411" i="1"/>
  <c r="E410" i="1"/>
  <c r="G410" i="1" s="1"/>
  <c r="E409" i="1"/>
  <c r="G409" i="1" s="1"/>
  <c r="E408" i="1"/>
  <c r="F408" i="1" s="1"/>
  <c r="G407" i="1"/>
  <c r="F407" i="1"/>
  <c r="E407" i="1"/>
  <c r="G406" i="1"/>
  <c r="E406" i="1"/>
  <c r="F406" i="1" s="1"/>
  <c r="E405" i="1"/>
  <c r="G405" i="1" s="1"/>
  <c r="E404" i="1"/>
  <c r="F404" i="1" s="1"/>
  <c r="G403" i="1"/>
  <c r="F403" i="1"/>
  <c r="E403" i="1"/>
  <c r="E402" i="1"/>
  <c r="G402" i="1" s="1"/>
  <c r="E401" i="1"/>
  <c r="G401" i="1" s="1"/>
  <c r="E400" i="1"/>
  <c r="F400" i="1" s="1"/>
  <c r="G399" i="1"/>
  <c r="F399" i="1"/>
  <c r="E399" i="1"/>
  <c r="G398" i="1"/>
  <c r="E398" i="1"/>
  <c r="F398" i="1" s="1"/>
  <c r="E397" i="1"/>
  <c r="G397" i="1" s="1"/>
  <c r="E396" i="1"/>
  <c r="F396" i="1" s="1"/>
  <c r="G395" i="1"/>
  <c r="F395" i="1"/>
  <c r="E395" i="1"/>
  <c r="E394" i="1"/>
  <c r="G394" i="1" s="1"/>
  <c r="E393" i="1"/>
  <c r="G393" i="1" s="1"/>
  <c r="E392" i="1"/>
  <c r="F392" i="1" s="1"/>
  <c r="G391" i="1"/>
  <c r="F391" i="1"/>
  <c r="E391" i="1"/>
  <c r="G390" i="1"/>
  <c r="E390" i="1"/>
  <c r="F390" i="1" s="1"/>
  <c r="E389" i="1"/>
  <c r="G389" i="1" s="1"/>
  <c r="E388" i="1"/>
  <c r="F388" i="1" s="1"/>
  <c r="G387" i="1"/>
  <c r="F387" i="1"/>
  <c r="E387" i="1"/>
  <c r="E386" i="1"/>
  <c r="G386" i="1" s="1"/>
  <c r="E385" i="1"/>
  <c r="G385" i="1" s="1"/>
  <c r="E384" i="1"/>
  <c r="F384" i="1" s="1"/>
  <c r="G383" i="1"/>
  <c r="F383" i="1"/>
  <c r="E383" i="1"/>
  <c r="G382" i="1"/>
  <c r="E382" i="1"/>
  <c r="F382" i="1" s="1"/>
  <c r="E381" i="1"/>
  <c r="G381" i="1" s="1"/>
  <c r="E380" i="1"/>
  <c r="F380" i="1" s="1"/>
  <c r="G379" i="1"/>
  <c r="F379" i="1"/>
  <c r="E379" i="1"/>
  <c r="E378" i="1"/>
  <c r="G378" i="1" s="1"/>
  <c r="E377" i="1"/>
  <c r="G377" i="1" s="1"/>
  <c r="E376" i="1"/>
  <c r="F376" i="1" s="1"/>
  <c r="G375" i="1"/>
  <c r="F375" i="1"/>
  <c r="E375" i="1"/>
  <c r="G374" i="1"/>
  <c r="E374" i="1"/>
  <c r="F374" i="1" s="1"/>
  <c r="E373" i="1"/>
  <c r="G373" i="1" s="1"/>
  <c r="E372" i="1"/>
  <c r="F372" i="1" s="1"/>
  <c r="G371" i="1"/>
  <c r="F371" i="1"/>
  <c r="E371" i="1"/>
  <c r="E370" i="1"/>
  <c r="G370" i="1" s="1"/>
  <c r="E369" i="1"/>
  <c r="G369" i="1" s="1"/>
  <c r="E368" i="1"/>
  <c r="F368" i="1" s="1"/>
  <c r="G367" i="1"/>
  <c r="F367" i="1"/>
  <c r="E367" i="1"/>
  <c r="G366" i="1"/>
  <c r="E366" i="1"/>
  <c r="F366" i="1" s="1"/>
  <c r="E365" i="1"/>
  <c r="G365" i="1" s="1"/>
  <c r="E364" i="1"/>
  <c r="F364" i="1" s="1"/>
  <c r="G363" i="1"/>
  <c r="F363" i="1"/>
  <c r="E363" i="1"/>
  <c r="E362" i="1"/>
  <c r="G362" i="1" s="1"/>
  <c r="E361" i="1"/>
  <c r="G361" i="1" s="1"/>
  <c r="E360" i="1"/>
  <c r="G359" i="1"/>
  <c r="F359" i="1"/>
  <c r="E359" i="1"/>
  <c r="G358" i="1"/>
  <c r="E358" i="1"/>
  <c r="F358" i="1" s="1"/>
  <c r="E357" i="1"/>
  <c r="E356" i="1"/>
  <c r="F356" i="1" s="1"/>
  <c r="G355" i="1"/>
  <c r="F355" i="1"/>
  <c r="E355" i="1"/>
  <c r="E354" i="1"/>
  <c r="F353" i="1"/>
  <c r="E353" i="1"/>
  <c r="G353" i="1" s="1"/>
  <c r="G352" i="1"/>
  <c r="E352" i="1"/>
  <c r="F352" i="1" s="1"/>
  <c r="G351" i="1"/>
  <c r="F351" i="1"/>
  <c r="E351" i="1"/>
  <c r="E350" i="1"/>
  <c r="F349" i="1"/>
  <c r="E349" i="1"/>
  <c r="G349" i="1" s="1"/>
  <c r="G348" i="1"/>
  <c r="E348" i="1"/>
  <c r="F348" i="1" s="1"/>
  <c r="G347" i="1"/>
  <c r="F347" i="1"/>
  <c r="E347" i="1"/>
  <c r="E346" i="1"/>
  <c r="F345" i="1"/>
  <c r="E345" i="1"/>
  <c r="G345" i="1" s="1"/>
  <c r="G344" i="1"/>
  <c r="E344" i="1"/>
  <c r="F344" i="1" s="1"/>
  <c r="G343" i="1"/>
  <c r="F343" i="1"/>
  <c r="E343" i="1"/>
  <c r="E342" i="1"/>
  <c r="F341" i="1"/>
  <c r="E341" i="1"/>
  <c r="G341" i="1" s="1"/>
  <c r="G340" i="1"/>
  <c r="E340" i="1"/>
  <c r="F340" i="1" s="1"/>
  <c r="G339" i="1"/>
  <c r="F339" i="1"/>
  <c r="E339" i="1"/>
  <c r="G338" i="1"/>
  <c r="E338" i="1"/>
  <c r="F338" i="1" s="1"/>
  <c r="F337" i="1"/>
  <c r="E337" i="1"/>
  <c r="G337" i="1" s="1"/>
  <c r="G336" i="1"/>
  <c r="E336" i="1"/>
  <c r="F336" i="1" s="1"/>
  <c r="G335" i="1"/>
  <c r="F335" i="1"/>
  <c r="E335" i="1"/>
  <c r="E334" i="1"/>
  <c r="F334" i="1" s="1"/>
  <c r="F333" i="1"/>
  <c r="E333" i="1"/>
  <c r="G333" i="1" s="1"/>
  <c r="E332" i="1"/>
  <c r="F332" i="1" s="1"/>
  <c r="G331" i="1"/>
  <c r="F331" i="1"/>
  <c r="E331" i="1"/>
  <c r="G330" i="1"/>
  <c r="E330" i="1"/>
  <c r="F330" i="1" s="1"/>
  <c r="F329" i="1"/>
  <c r="E329" i="1"/>
  <c r="G329" i="1" s="1"/>
  <c r="G328" i="1"/>
  <c r="E328" i="1"/>
  <c r="F328" i="1" s="1"/>
  <c r="G327" i="1"/>
  <c r="F327" i="1"/>
  <c r="E327" i="1"/>
  <c r="E326" i="1"/>
  <c r="F326" i="1" s="1"/>
  <c r="F325" i="1"/>
  <c r="E325" i="1"/>
  <c r="G325" i="1" s="1"/>
  <c r="E324" i="1"/>
  <c r="F324" i="1" s="1"/>
  <c r="G323" i="1"/>
  <c r="F323" i="1"/>
  <c r="E323" i="1"/>
  <c r="G322" i="1"/>
  <c r="E322" i="1"/>
  <c r="F322" i="1" s="1"/>
  <c r="F321" i="1"/>
  <c r="E321" i="1"/>
  <c r="G321" i="1" s="1"/>
  <c r="G320" i="1"/>
  <c r="E320" i="1"/>
  <c r="F320" i="1" s="1"/>
  <c r="G319" i="1"/>
  <c r="F319" i="1"/>
  <c r="E319" i="1"/>
  <c r="E318" i="1"/>
  <c r="F318" i="1" s="1"/>
  <c r="F317" i="1"/>
  <c r="E317" i="1"/>
  <c r="G317" i="1" s="1"/>
  <c r="E316" i="1"/>
  <c r="F316" i="1" s="1"/>
  <c r="G315" i="1"/>
  <c r="F315" i="1"/>
  <c r="E315" i="1"/>
  <c r="G314" i="1"/>
  <c r="E314" i="1"/>
  <c r="F314" i="1" s="1"/>
  <c r="F313" i="1"/>
  <c r="E313" i="1"/>
  <c r="G313" i="1" s="1"/>
  <c r="G312" i="1"/>
  <c r="E312" i="1"/>
  <c r="F312" i="1" s="1"/>
  <c r="G311" i="1"/>
  <c r="F311" i="1"/>
  <c r="E311" i="1"/>
  <c r="E310" i="1"/>
  <c r="F310" i="1" s="1"/>
  <c r="F309" i="1"/>
  <c r="E309" i="1"/>
  <c r="G309" i="1" s="1"/>
  <c r="E308" i="1"/>
  <c r="F308" i="1" s="1"/>
  <c r="G307" i="1"/>
  <c r="F307" i="1"/>
  <c r="E307" i="1"/>
  <c r="G306" i="1"/>
  <c r="E306" i="1"/>
  <c r="F306" i="1" s="1"/>
  <c r="F305" i="1"/>
  <c r="E305" i="1"/>
  <c r="G305" i="1" s="1"/>
  <c r="G304" i="1"/>
  <c r="E304" i="1"/>
  <c r="F304" i="1" s="1"/>
  <c r="G303" i="1"/>
  <c r="F303" i="1"/>
  <c r="E303" i="1"/>
  <c r="E302" i="1"/>
  <c r="F302" i="1" s="1"/>
  <c r="F301" i="1"/>
  <c r="E301" i="1"/>
  <c r="G301" i="1" s="1"/>
  <c r="E300" i="1"/>
  <c r="F300" i="1" s="1"/>
  <c r="G299" i="1"/>
  <c r="F299" i="1"/>
  <c r="E299" i="1"/>
  <c r="G298" i="1"/>
  <c r="E298" i="1"/>
  <c r="F298" i="1" s="1"/>
  <c r="F297" i="1"/>
  <c r="E297" i="1"/>
  <c r="G297" i="1" s="1"/>
  <c r="G296" i="1"/>
  <c r="E296" i="1"/>
  <c r="F296" i="1" s="1"/>
  <c r="G295" i="1"/>
  <c r="F295" i="1"/>
  <c r="E295" i="1"/>
  <c r="E294" i="1"/>
  <c r="F294" i="1" s="1"/>
  <c r="F293" i="1"/>
  <c r="E293" i="1"/>
  <c r="G293" i="1" s="1"/>
  <c r="E292" i="1"/>
  <c r="F292" i="1" s="1"/>
  <c r="G291" i="1"/>
  <c r="F291" i="1"/>
  <c r="E291" i="1"/>
  <c r="G290" i="1"/>
  <c r="E290" i="1"/>
  <c r="F290" i="1" s="1"/>
  <c r="F289" i="1"/>
  <c r="E289" i="1"/>
  <c r="G289" i="1" s="1"/>
  <c r="G288" i="1"/>
  <c r="E288" i="1"/>
  <c r="F288" i="1" s="1"/>
  <c r="G287" i="1"/>
  <c r="F287" i="1"/>
  <c r="E287" i="1"/>
  <c r="E286" i="1"/>
  <c r="F286" i="1" s="1"/>
  <c r="F285" i="1"/>
  <c r="E285" i="1"/>
  <c r="G285" i="1" s="1"/>
  <c r="E284" i="1"/>
  <c r="F284" i="1" s="1"/>
  <c r="G283" i="1"/>
  <c r="F283" i="1"/>
  <c r="E283" i="1"/>
  <c r="G282" i="1"/>
  <c r="E282" i="1"/>
  <c r="F282" i="1" s="1"/>
  <c r="F281" i="1"/>
  <c r="E281" i="1"/>
  <c r="G281" i="1" s="1"/>
  <c r="G280" i="1"/>
  <c r="E280" i="1"/>
  <c r="F280" i="1" s="1"/>
  <c r="G279" i="1"/>
  <c r="F279" i="1"/>
  <c r="E279" i="1"/>
  <c r="E278" i="1"/>
  <c r="F278" i="1" s="1"/>
  <c r="F277" i="1"/>
  <c r="E277" i="1"/>
  <c r="G277" i="1" s="1"/>
  <c r="E276" i="1"/>
  <c r="F276" i="1" s="1"/>
  <c r="G275" i="1"/>
  <c r="F275" i="1"/>
  <c r="E275" i="1"/>
  <c r="G274" i="1"/>
  <c r="E274" i="1"/>
  <c r="F274" i="1" s="1"/>
  <c r="F273" i="1"/>
  <c r="E273" i="1"/>
  <c r="G273" i="1" s="1"/>
  <c r="G272" i="1"/>
  <c r="E272" i="1"/>
  <c r="F272" i="1" s="1"/>
  <c r="G271" i="1"/>
  <c r="F271" i="1"/>
  <c r="E271" i="1"/>
  <c r="E270" i="1"/>
  <c r="F270" i="1" s="1"/>
  <c r="F269" i="1"/>
  <c r="E269" i="1"/>
  <c r="G269" i="1" s="1"/>
  <c r="E268" i="1"/>
  <c r="F268" i="1" s="1"/>
  <c r="G267" i="1"/>
  <c r="F267" i="1"/>
  <c r="E267" i="1"/>
  <c r="G266" i="1"/>
  <c r="E266" i="1"/>
  <c r="F266" i="1" s="1"/>
  <c r="E265" i="1"/>
  <c r="G265" i="1" s="1"/>
  <c r="E264" i="1"/>
  <c r="F264" i="1" s="1"/>
  <c r="G263" i="1"/>
  <c r="F263" i="1"/>
  <c r="E263" i="1"/>
  <c r="E262" i="1"/>
  <c r="G262" i="1" s="1"/>
  <c r="E261" i="1"/>
  <c r="G261" i="1" s="1"/>
  <c r="E260" i="1"/>
  <c r="F260" i="1" s="1"/>
  <c r="G259" i="1"/>
  <c r="F259" i="1"/>
  <c r="E259" i="1"/>
  <c r="G258" i="1"/>
  <c r="E258" i="1"/>
  <c r="F258" i="1" s="1"/>
  <c r="E257" i="1"/>
  <c r="G257" i="1" s="1"/>
  <c r="E256" i="1"/>
  <c r="F256" i="1" s="1"/>
  <c r="G255" i="1"/>
  <c r="F255" i="1"/>
  <c r="E255" i="1"/>
  <c r="E254" i="1"/>
  <c r="G254" i="1" s="1"/>
  <c r="E253" i="1"/>
  <c r="G253" i="1" s="1"/>
  <c r="E252" i="1"/>
  <c r="F252" i="1" s="1"/>
  <c r="G251" i="1"/>
  <c r="F251" i="1"/>
  <c r="E251" i="1"/>
  <c r="G250" i="1"/>
  <c r="E250" i="1"/>
  <c r="F250" i="1" s="1"/>
  <c r="E249" i="1"/>
  <c r="G249" i="1" s="1"/>
  <c r="E248" i="1"/>
  <c r="F248" i="1" s="1"/>
  <c r="G247" i="1"/>
  <c r="F247" i="1"/>
  <c r="E247" i="1"/>
  <c r="E246" i="1"/>
  <c r="G246" i="1" s="1"/>
  <c r="E245" i="1"/>
  <c r="G245" i="1" s="1"/>
  <c r="E244" i="1"/>
  <c r="F244" i="1" s="1"/>
  <c r="G243" i="1"/>
  <c r="F243" i="1"/>
  <c r="E243" i="1"/>
  <c r="G242" i="1"/>
  <c r="E242" i="1"/>
  <c r="F242" i="1" s="1"/>
  <c r="E241" i="1"/>
  <c r="G241" i="1" s="1"/>
  <c r="E240" i="1"/>
  <c r="F240" i="1" s="1"/>
  <c r="G239" i="1"/>
  <c r="F239" i="1"/>
  <c r="E239" i="1"/>
  <c r="E238" i="1"/>
  <c r="G238" i="1" s="1"/>
  <c r="E237" i="1"/>
  <c r="G237" i="1" s="1"/>
  <c r="E236" i="1"/>
  <c r="F236" i="1" s="1"/>
  <c r="G235" i="1"/>
  <c r="F235" i="1"/>
  <c r="E235" i="1"/>
  <c r="G234" i="1"/>
  <c r="E234" i="1"/>
  <c r="F234" i="1" s="1"/>
  <c r="E233" i="1"/>
  <c r="G233" i="1" s="1"/>
  <c r="E232" i="1"/>
  <c r="F232" i="1" s="1"/>
  <c r="G231" i="1"/>
  <c r="F231" i="1"/>
  <c r="E231" i="1"/>
  <c r="E230" i="1"/>
  <c r="F230" i="1" s="1"/>
  <c r="E229" i="1"/>
  <c r="G229" i="1" s="1"/>
  <c r="E228" i="1"/>
  <c r="F228" i="1" s="1"/>
  <c r="G227" i="1"/>
  <c r="F227" i="1"/>
  <c r="E227" i="1"/>
  <c r="G226" i="1"/>
  <c r="E226" i="1"/>
  <c r="F226" i="1" s="1"/>
  <c r="E225" i="1"/>
  <c r="G225" i="1" s="1"/>
  <c r="E224" i="1"/>
  <c r="F224" i="1" s="1"/>
  <c r="G223" i="1"/>
  <c r="F223" i="1"/>
  <c r="E223" i="1"/>
  <c r="E222" i="1"/>
  <c r="G222" i="1" s="1"/>
  <c r="E221" i="1"/>
  <c r="G221" i="1" s="1"/>
  <c r="E220" i="1"/>
  <c r="F220" i="1" s="1"/>
  <c r="G219" i="1"/>
  <c r="F219" i="1"/>
  <c r="E219" i="1"/>
  <c r="G218" i="1"/>
  <c r="E218" i="1"/>
  <c r="F218" i="1" s="1"/>
  <c r="E217" i="1"/>
  <c r="E216" i="1"/>
  <c r="F216" i="1" s="1"/>
  <c r="G215" i="1"/>
  <c r="F215" i="1"/>
  <c r="E215" i="1"/>
  <c r="E214" i="1"/>
  <c r="E213" i="1"/>
  <c r="G213" i="1" s="1"/>
  <c r="E212" i="1"/>
  <c r="G211" i="1"/>
  <c r="F211" i="1"/>
  <c r="E211" i="1"/>
  <c r="G210" i="1"/>
  <c r="E210" i="1"/>
  <c r="F210" i="1" s="1"/>
  <c r="E209" i="1"/>
  <c r="E208" i="1"/>
  <c r="F208" i="1" s="1"/>
  <c r="G207" i="1"/>
  <c r="F207" i="1"/>
  <c r="E207" i="1"/>
  <c r="E206" i="1"/>
  <c r="E205" i="1"/>
  <c r="G205" i="1" s="1"/>
  <c r="E204" i="1"/>
  <c r="G203" i="1"/>
  <c r="F203" i="1"/>
  <c r="E203" i="1"/>
  <c r="G202" i="1"/>
  <c r="E202" i="1"/>
  <c r="F202" i="1" s="1"/>
  <c r="E201" i="1"/>
  <c r="E200" i="1"/>
  <c r="F200" i="1" s="1"/>
  <c r="G199" i="1"/>
  <c r="F199" i="1"/>
  <c r="E199" i="1"/>
  <c r="E198" i="1"/>
  <c r="E197" i="1"/>
  <c r="G197" i="1" s="1"/>
  <c r="E196" i="1"/>
  <c r="G195" i="1"/>
  <c r="F195" i="1"/>
  <c r="E195" i="1"/>
  <c r="G194" i="1"/>
  <c r="E194" i="1"/>
  <c r="F194" i="1" s="1"/>
  <c r="E193" i="1"/>
  <c r="E192" i="1"/>
  <c r="F192" i="1" s="1"/>
  <c r="G191" i="1"/>
  <c r="F191" i="1"/>
  <c r="E191" i="1"/>
  <c r="E190" i="1"/>
  <c r="E189" i="1"/>
  <c r="G189" i="1" s="1"/>
  <c r="E188" i="1"/>
  <c r="G187" i="1"/>
  <c r="F187" i="1"/>
  <c r="E187" i="1"/>
  <c r="G186" i="1"/>
  <c r="E186" i="1"/>
  <c r="F186" i="1" s="1"/>
  <c r="E185" i="1"/>
  <c r="E184" i="1"/>
  <c r="F184" i="1" s="1"/>
  <c r="G183" i="1"/>
  <c r="F183" i="1"/>
  <c r="E183" i="1"/>
  <c r="E182" i="1"/>
  <c r="E181" i="1"/>
  <c r="G181" i="1" s="1"/>
  <c r="E180" i="1"/>
  <c r="G179" i="1"/>
  <c r="F179" i="1"/>
  <c r="E179" i="1"/>
  <c r="E178" i="1"/>
  <c r="F178" i="1" s="1"/>
  <c r="E177" i="1"/>
  <c r="E176" i="1"/>
  <c r="G175" i="1"/>
  <c r="F175" i="1"/>
  <c r="E175" i="1"/>
  <c r="G174" i="1"/>
  <c r="E174" i="1"/>
  <c r="F174" i="1" s="1"/>
  <c r="E173" i="1"/>
  <c r="E172" i="1"/>
  <c r="G171" i="1"/>
  <c r="F171" i="1"/>
  <c r="E171" i="1"/>
  <c r="E170" i="1"/>
  <c r="F170" i="1" s="1"/>
  <c r="E169" i="1"/>
  <c r="E168" i="1"/>
  <c r="G167" i="1"/>
  <c r="F167" i="1"/>
  <c r="E167" i="1"/>
  <c r="G166" i="1"/>
  <c r="E166" i="1"/>
  <c r="F166" i="1" s="1"/>
  <c r="E165" i="1"/>
  <c r="E164" i="1"/>
  <c r="G163" i="1"/>
  <c r="F163" i="1"/>
  <c r="E163" i="1"/>
  <c r="E162" i="1"/>
  <c r="F162" i="1" s="1"/>
  <c r="E161" i="1"/>
  <c r="E160" i="1"/>
  <c r="G159" i="1"/>
  <c r="F159" i="1"/>
  <c r="E159" i="1"/>
  <c r="G158" i="1"/>
  <c r="E158" i="1"/>
  <c r="F158" i="1" s="1"/>
  <c r="E157" i="1"/>
  <c r="E156" i="1"/>
  <c r="G155" i="1"/>
  <c r="F155" i="1"/>
  <c r="E155" i="1"/>
  <c r="E154" i="1"/>
  <c r="F154" i="1" s="1"/>
  <c r="E153" i="1"/>
  <c r="E152" i="1"/>
  <c r="G151" i="1"/>
  <c r="F151" i="1"/>
  <c r="E151" i="1"/>
  <c r="G150" i="1"/>
  <c r="E150" i="1"/>
  <c r="F150" i="1" s="1"/>
  <c r="E149" i="1"/>
  <c r="E148" i="1"/>
  <c r="G147" i="1"/>
  <c r="F147" i="1"/>
  <c r="E147" i="1"/>
  <c r="E146" i="1"/>
  <c r="F146" i="1" s="1"/>
  <c r="E145" i="1"/>
  <c r="E144" i="1"/>
  <c r="G143" i="1"/>
  <c r="F143" i="1"/>
  <c r="E143" i="1"/>
  <c r="G142" i="1"/>
  <c r="E142" i="1"/>
  <c r="F142" i="1" s="1"/>
  <c r="E141" i="1"/>
  <c r="E140" i="1"/>
  <c r="G139" i="1"/>
  <c r="F139" i="1"/>
  <c r="E139" i="1"/>
  <c r="E138" i="1"/>
  <c r="F138" i="1" s="1"/>
  <c r="E137" i="1"/>
  <c r="E136" i="1"/>
  <c r="G135" i="1"/>
  <c r="F135" i="1"/>
  <c r="E135" i="1"/>
  <c r="G134" i="1"/>
  <c r="E134" i="1"/>
  <c r="F134" i="1" s="1"/>
  <c r="E133" i="1"/>
  <c r="E132" i="1"/>
  <c r="G131" i="1"/>
  <c r="F131" i="1"/>
  <c r="E131" i="1"/>
  <c r="E130" i="1"/>
  <c r="F130" i="1" s="1"/>
  <c r="E129" i="1"/>
  <c r="E128" i="1"/>
  <c r="G127" i="1"/>
  <c r="F127" i="1"/>
  <c r="E127" i="1"/>
  <c r="G126" i="1"/>
  <c r="E126" i="1"/>
  <c r="F126" i="1" s="1"/>
  <c r="E125" i="1"/>
  <c r="E124" i="1"/>
  <c r="G123" i="1"/>
  <c r="F123" i="1"/>
  <c r="E123" i="1"/>
  <c r="E122" i="1"/>
  <c r="F122" i="1" s="1"/>
  <c r="E121" i="1"/>
  <c r="E120" i="1"/>
  <c r="G119" i="1"/>
  <c r="F119" i="1"/>
  <c r="E119" i="1"/>
  <c r="G118" i="1"/>
  <c r="E118" i="1"/>
  <c r="F118" i="1" s="1"/>
  <c r="E117" i="1"/>
  <c r="E116" i="1"/>
  <c r="G115" i="1"/>
  <c r="F115" i="1"/>
  <c r="E115" i="1"/>
  <c r="E114" i="1"/>
  <c r="F114" i="1" s="1"/>
  <c r="E113" i="1"/>
  <c r="E112" i="1"/>
  <c r="G111" i="1"/>
  <c r="F111" i="1"/>
  <c r="E111" i="1"/>
  <c r="G110" i="1"/>
  <c r="E110" i="1"/>
  <c r="F110" i="1" s="1"/>
  <c r="E109" i="1"/>
  <c r="E108" i="1"/>
  <c r="G107" i="1"/>
  <c r="F107" i="1"/>
  <c r="E107" i="1"/>
  <c r="E106" i="1"/>
  <c r="F106" i="1" s="1"/>
  <c r="E105" i="1"/>
  <c r="E104" i="1"/>
  <c r="G103" i="1"/>
  <c r="F103" i="1"/>
  <c r="E103" i="1"/>
  <c r="G102" i="1"/>
  <c r="E102" i="1"/>
  <c r="F102" i="1" s="1"/>
  <c r="E101" i="1"/>
  <c r="E100" i="1"/>
  <c r="G99" i="1"/>
  <c r="F99" i="1"/>
  <c r="E99" i="1"/>
  <c r="E98" i="1"/>
  <c r="F98" i="1" s="1"/>
  <c r="E97" i="1"/>
  <c r="E96" i="1"/>
  <c r="G95" i="1"/>
  <c r="F95" i="1"/>
  <c r="E95" i="1"/>
  <c r="G94" i="1"/>
  <c r="E94" i="1"/>
  <c r="F94" i="1" s="1"/>
  <c r="E93" i="1"/>
  <c r="E92" i="1"/>
  <c r="G91" i="1"/>
  <c r="F91" i="1"/>
  <c r="E91" i="1"/>
  <c r="E90" i="1"/>
  <c r="F90" i="1" s="1"/>
  <c r="E89" i="1"/>
  <c r="F88" i="1"/>
  <c r="E88" i="1"/>
  <c r="G88" i="1" s="1"/>
  <c r="G87" i="1"/>
  <c r="E87" i="1"/>
  <c r="F87" i="1" s="1"/>
  <c r="G86" i="1"/>
  <c r="F86" i="1"/>
  <c r="E86" i="1"/>
  <c r="E85" i="1"/>
  <c r="F85" i="1" s="1"/>
  <c r="F84" i="1"/>
  <c r="E84" i="1"/>
  <c r="G84" i="1" s="1"/>
  <c r="E83" i="1"/>
  <c r="F83" i="1" s="1"/>
  <c r="G82" i="1"/>
  <c r="F82" i="1"/>
  <c r="E82" i="1"/>
  <c r="G81" i="1"/>
  <c r="E81" i="1"/>
  <c r="F81" i="1" s="1"/>
  <c r="F80" i="1"/>
  <c r="E80" i="1"/>
  <c r="G80" i="1" s="1"/>
  <c r="G79" i="1"/>
  <c r="E79" i="1"/>
  <c r="F79" i="1" s="1"/>
  <c r="G78" i="1"/>
  <c r="F78" i="1"/>
  <c r="E78" i="1"/>
  <c r="E77" i="1"/>
  <c r="F77" i="1" s="1"/>
  <c r="F76" i="1"/>
  <c r="E76" i="1"/>
  <c r="G76" i="1" s="1"/>
  <c r="E75" i="1"/>
  <c r="F75" i="1" s="1"/>
  <c r="G74" i="1"/>
  <c r="F74" i="1"/>
  <c r="E74" i="1"/>
  <c r="G73" i="1"/>
  <c r="E73" i="1"/>
  <c r="F73" i="1" s="1"/>
  <c r="F72" i="1"/>
  <c r="E72" i="1"/>
  <c r="G72" i="1" s="1"/>
  <c r="G71" i="1"/>
  <c r="E71" i="1"/>
  <c r="F71" i="1" s="1"/>
  <c r="G70" i="1"/>
  <c r="F70" i="1"/>
  <c r="E70" i="1"/>
  <c r="E69" i="1"/>
  <c r="F69" i="1" s="1"/>
  <c r="F68" i="1"/>
  <c r="E68" i="1"/>
  <c r="G68" i="1" s="1"/>
  <c r="E67" i="1"/>
  <c r="F67" i="1" s="1"/>
  <c r="G66" i="1"/>
  <c r="F66" i="1"/>
  <c r="E66" i="1"/>
  <c r="G65" i="1"/>
  <c r="E65" i="1"/>
  <c r="F65" i="1" s="1"/>
  <c r="F64" i="1"/>
  <c r="E64" i="1"/>
  <c r="G64" i="1" s="1"/>
  <c r="G63" i="1"/>
  <c r="E63" i="1"/>
  <c r="F63" i="1" s="1"/>
  <c r="G62" i="1"/>
  <c r="F62" i="1"/>
  <c r="E62" i="1"/>
  <c r="E61" i="1"/>
  <c r="F61" i="1" s="1"/>
  <c r="F60" i="1"/>
  <c r="E60" i="1"/>
  <c r="G60" i="1" s="1"/>
  <c r="E59" i="1"/>
  <c r="F59" i="1" s="1"/>
  <c r="G58" i="1"/>
  <c r="F58" i="1"/>
  <c r="E58" i="1"/>
  <c r="G57" i="1"/>
  <c r="E57" i="1"/>
  <c r="F57" i="1" s="1"/>
  <c r="F56" i="1"/>
  <c r="E56" i="1"/>
  <c r="G56" i="1" s="1"/>
  <c r="G55" i="1"/>
  <c r="E55" i="1"/>
  <c r="F55" i="1" s="1"/>
  <c r="G54" i="1"/>
  <c r="F54" i="1"/>
  <c r="E54" i="1"/>
  <c r="F53" i="1"/>
  <c r="E53" i="1"/>
  <c r="G53" i="1" s="1"/>
  <c r="F52" i="1"/>
  <c r="E52" i="1"/>
  <c r="G52" i="1" s="1"/>
  <c r="G51" i="1"/>
  <c r="E51" i="1"/>
  <c r="F51" i="1" s="1"/>
  <c r="G50" i="1"/>
  <c r="F50" i="1"/>
  <c r="E50" i="1"/>
  <c r="G49" i="1"/>
  <c r="F49" i="1"/>
  <c r="E49" i="1"/>
  <c r="F48" i="1"/>
  <c r="E48" i="1"/>
  <c r="G48" i="1" s="1"/>
  <c r="G47" i="1"/>
  <c r="E47" i="1"/>
  <c r="F47" i="1" s="1"/>
  <c r="G46" i="1"/>
  <c r="F46" i="1"/>
  <c r="E46" i="1"/>
  <c r="F45" i="1"/>
  <c r="E45" i="1"/>
  <c r="G45" i="1" s="1"/>
  <c r="F44" i="1"/>
  <c r="E44" i="1"/>
  <c r="G44" i="1" s="1"/>
  <c r="G43" i="1"/>
  <c r="E43" i="1"/>
  <c r="F43" i="1" s="1"/>
  <c r="G42" i="1"/>
  <c r="F42" i="1"/>
  <c r="E42" i="1"/>
  <c r="G41" i="1"/>
  <c r="F41" i="1"/>
  <c r="E41" i="1"/>
  <c r="E40" i="1"/>
  <c r="G40" i="1" s="1"/>
  <c r="G39" i="1"/>
  <c r="E39" i="1"/>
  <c r="F39" i="1" s="1"/>
  <c r="G38" i="1"/>
  <c r="F38" i="1"/>
  <c r="E38" i="1"/>
  <c r="E37" i="1"/>
  <c r="F37" i="1" s="1"/>
  <c r="F36" i="1"/>
  <c r="E36" i="1"/>
  <c r="G36" i="1" s="1"/>
  <c r="E35" i="1"/>
  <c r="F35" i="1" s="1"/>
  <c r="G34" i="1"/>
  <c r="F34" i="1"/>
  <c r="E34" i="1"/>
  <c r="G33" i="1"/>
  <c r="F33" i="1"/>
  <c r="E33" i="1"/>
  <c r="E32" i="1"/>
  <c r="G32" i="1" s="1"/>
  <c r="G31" i="1"/>
  <c r="E31" i="1"/>
  <c r="F31" i="1" s="1"/>
  <c r="G30" i="1"/>
  <c r="F30" i="1"/>
  <c r="E30" i="1"/>
  <c r="E29" i="1"/>
  <c r="G29" i="1" s="1"/>
  <c r="F28" i="1"/>
  <c r="E28" i="1"/>
  <c r="G28" i="1" s="1"/>
  <c r="E27" i="1"/>
  <c r="F27" i="1" s="1"/>
  <c r="G26" i="1"/>
  <c r="F26" i="1"/>
  <c r="E26" i="1"/>
  <c r="G25" i="1"/>
  <c r="F25" i="1"/>
  <c r="E25" i="1"/>
  <c r="E24" i="1"/>
  <c r="G24" i="1" s="1"/>
  <c r="G23" i="1"/>
  <c r="E23" i="1"/>
  <c r="F23" i="1" s="1"/>
  <c r="G22" i="1"/>
  <c r="F22" i="1"/>
  <c r="E22" i="1"/>
  <c r="E21" i="1"/>
  <c r="F21" i="1" s="1"/>
  <c r="F20" i="1"/>
  <c r="E20" i="1"/>
  <c r="G20" i="1" s="1"/>
  <c r="E19" i="1"/>
  <c r="F19" i="1" s="1"/>
  <c r="G18" i="1"/>
  <c r="F18" i="1"/>
  <c r="E18" i="1"/>
  <c r="G17" i="1"/>
  <c r="F17" i="1"/>
  <c r="E17" i="1"/>
  <c r="E16" i="1"/>
  <c r="G16" i="1" s="1"/>
  <c r="G15" i="1"/>
  <c r="E15" i="1"/>
  <c r="F15" i="1" s="1"/>
  <c r="G14" i="1"/>
  <c r="F14" i="1"/>
  <c r="E14" i="1"/>
  <c r="E13" i="1"/>
  <c r="F13" i="1" s="1"/>
  <c r="F12" i="1"/>
  <c r="E12" i="1"/>
  <c r="G12" i="1" s="1"/>
  <c r="E11" i="1"/>
  <c r="F11" i="1" s="1"/>
  <c r="G10" i="1"/>
  <c r="F10" i="1"/>
  <c r="E10" i="1"/>
  <c r="G9" i="1"/>
  <c r="F9" i="1"/>
  <c r="E9" i="1"/>
  <c r="E8" i="1"/>
  <c r="G8" i="1" s="1"/>
  <c r="G7" i="1"/>
  <c r="E7" i="1"/>
  <c r="F7" i="1" s="1"/>
  <c r="G6" i="1"/>
  <c r="F6" i="1"/>
  <c r="E6" i="1"/>
  <c r="E5" i="1"/>
  <c r="G5" i="1" s="1"/>
  <c r="F4" i="1"/>
  <c r="E4" i="1"/>
  <c r="G4" i="1" s="1"/>
  <c r="E3" i="1"/>
  <c r="F3" i="1" s="1"/>
  <c r="G3" i="1" l="1"/>
  <c r="F5" i="1"/>
  <c r="G19" i="1"/>
  <c r="F24" i="1"/>
  <c r="G27" i="1"/>
  <c r="F29" i="1"/>
  <c r="G13" i="1"/>
  <c r="G21" i="1"/>
  <c r="G37" i="1"/>
  <c r="G67" i="1"/>
  <c r="G69" i="1"/>
  <c r="G83" i="1"/>
  <c r="G85" i="1"/>
  <c r="G89" i="1"/>
  <c r="F89" i="1"/>
  <c r="G98" i="1"/>
  <c r="F100" i="1"/>
  <c r="G100" i="1"/>
  <c r="G105" i="1"/>
  <c r="F105" i="1"/>
  <c r="G114" i="1"/>
  <c r="F116" i="1"/>
  <c r="G116" i="1"/>
  <c r="G121" i="1"/>
  <c r="F121" i="1"/>
  <c r="G130" i="1"/>
  <c r="F132" i="1"/>
  <c r="G132" i="1"/>
  <c r="G137" i="1"/>
  <c r="F137" i="1"/>
  <c r="G146" i="1"/>
  <c r="F148" i="1"/>
  <c r="G148" i="1"/>
  <c r="G153" i="1"/>
  <c r="F153" i="1"/>
  <c r="G162" i="1"/>
  <c r="F164" i="1"/>
  <c r="G164" i="1"/>
  <c r="G169" i="1"/>
  <c r="F169" i="1"/>
  <c r="G178" i="1"/>
  <c r="F180" i="1"/>
  <c r="G180" i="1"/>
  <c r="G193" i="1"/>
  <c r="F193" i="1"/>
  <c r="G198" i="1"/>
  <c r="F198" i="1"/>
  <c r="F212" i="1"/>
  <c r="G212" i="1"/>
  <c r="F96" i="1"/>
  <c r="G96" i="1"/>
  <c r="G101" i="1"/>
  <c r="F101" i="1"/>
  <c r="F112" i="1"/>
  <c r="G112" i="1"/>
  <c r="G117" i="1"/>
  <c r="F117" i="1"/>
  <c r="F128" i="1"/>
  <c r="G128" i="1"/>
  <c r="G133" i="1"/>
  <c r="F133" i="1"/>
  <c r="F144" i="1"/>
  <c r="G144" i="1"/>
  <c r="G149" i="1"/>
  <c r="F149" i="1"/>
  <c r="F160" i="1"/>
  <c r="G160" i="1"/>
  <c r="G165" i="1"/>
  <c r="F165" i="1"/>
  <c r="F176" i="1"/>
  <c r="G176" i="1"/>
  <c r="F188" i="1"/>
  <c r="G188" i="1"/>
  <c r="G201" i="1"/>
  <c r="F201" i="1"/>
  <c r="G206" i="1"/>
  <c r="F206" i="1"/>
  <c r="G59" i="1"/>
  <c r="G61" i="1"/>
  <c r="G75" i="1"/>
  <c r="G77" i="1"/>
  <c r="G90" i="1"/>
  <c r="F92" i="1"/>
  <c r="G92" i="1"/>
  <c r="G97" i="1"/>
  <c r="F97" i="1"/>
  <c r="G106" i="1"/>
  <c r="F108" i="1"/>
  <c r="G108" i="1"/>
  <c r="G113" i="1"/>
  <c r="F113" i="1"/>
  <c r="G122" i="1"/>
  <c r="F124" i="1"/>
  <c r="G124" i="1"/>
  <c r="G129" i="1"/>
  <c r="F129" i="1"/>
  <c r="G138" i="1"/>
  <c r="F140" i="1"/>
  <c r="G140" i="1"/>
  <c r="G145" i="1"/>
  <c r="F145" i="1"/>
  <c r="G154" i="1"/>
  <c r="F156" i="1"/>
  <c r="G156" i="1"/>
  <c r="G161" i="1"/>
  <c r="F161" i="1"/>
  <c r="G170" i="1"/>
  <c r="F172" i="1"/>
  <c r="G172" i="1"/>
  <c r="G177" i="1"/>
  <c r="F177" i="1"/>
  <c r="G182" i="1"/>
  <c r="F182" i="1"/>
  <c r="F196" i="1"/>
  <c r="G196" i="1"/>
  <c r="G209" i="1"/>
  <c r="F209" i="1"/>
  <c r="G214" i="1"/>
  <c r="F214" i="1"/>
  <c r="F8" i="1"/>
  <c r="G11" i="1"/>
  <c r="F16" i="1"/>
  <c r="F32" i="1"/>
  <c r="G35" i="1"/>
  <c r="F40" i="1"/>
  <c r="G93" i="1"/>
  <c r="F93" i="1"/>
  <c r="F104" i="1"/>
  <c r="G104" i="1"/>
  <c r="G109" i="1"/>
  <c r="F109" i="1"/>
  <c r="F120" i="1"/>
  <c r="G120" i="1"/>
  <c r="G125" i="1"/>
  <c r="F125" i="1"/>
  <c r="F136" i="1"/>
  <c r="G136" i="1"/>
  <c r="G141" i="1"/>
  <c r="F141" i="1"/>
  <c r="F152" i="1"/>
  <c r="G152" i="1"/>
  <c r="G157" i="1"/>
  <c r="F157" i="1"/>
  <c r="F168" i="1"/>
  <c r="G168" i="1"/>
  <c r="G173" i="1"/>
  <c r="F173" i="1"/>
  <c r="G185" i="1"/>
  <c r="F185" i="1"/>
  <c r="F190" i="1"/>
  <c r="G190" i="1"/>
  <c r="F204" i="1"/>
  <c r="G204" i="1"/>
  <c r="G217" i="1"/>
  <c r="F217" i="1"/>
  <c r="G230" i="1"/>
  <c r="F181" i="1"/>
  <c r="G184" i="1"/>
  <c r="F189" i="1"/>
  <c r="G192" i="1"/>
  <c r="F197" i="1"/>
  <c r="G200" i="1"/>
  <c r="F205" i="1"/>
  <c r="G208" i="1"/>
  <c r="F213" i="1"/>
  <c r="G216" i="1"/>
  <c r="F221" i="1"/>
  <c r="G224" i="1"/>
  <c r="F229" i="1"/>
  <c r="G232" i="1"/>
  <c r="F237" i="1"/>
  <c r="G240" i="1"/>
  <c r="F245" i="1"/>
  <c r="G248" i="1"/>
  <c r="F253" i="1"/>
  <c r="G256" i="1"/>
  <c r="F261" i="1"/>
  <c r="G264" i="1"/>
  <c r="G276" i="1"/>
  <c r="G278" i="1"/>
  <c r="G292" i="1"/>
  <c r="G294" i="1"/>
  <c r="G308" i="1"/>
  <c r="G310" i="1"/>
  <c r="G324" i="1"/>
  <c r="G326" i="1"/>
  <c r="G357" i="1"/>
  <c r="F357" i="1"/>
  <c r="G220" i="1"/>
  <c r="F222" i="1"/>
  <c r="F225" i="1"/>
  <c r="G228" i="1"/>
  <c r="F233" i="1"/>
  <c r="G236" i="1"/>
  <c r="F238" i="1"/>
  <c r="F241" i="1"/>
  <c r="G244" i="1"/>
  <c r="F246" i="1"/>
  <c r="F249" i="1"/>
  <c r="G252" i="1"/>
  <c r="F254" i="1"/>
  <c r="F257" i="1"/>
  <c r="G260" i="1"/>
  <c r="F262" i="1"/>
  <c r="F265" i="1"/>
  <c r="G268" i="1"/>
  <c r="G270" i="1"/>
  <c r="G284" i="1"/>
  <c r="G286" i="1"/>
  <c r="G300" i="1"/>
  <c r="G302" i="1"/>
  <c r="G316" i="1"/>
  <c r="G318" i="1"/>
  <c r="G332" i="1"/>
  <c r="G334" i="1"/>
  <c r="F360" i="1"/>
  <c r="G360" i="1"/>
  <c r="G342" i="1"/>
  <c r="F342" i="1"/>
  <c r="G346" i="1"/>
  <c r="F346" i="1"/>
  <c r="G350" i="1"/>
  <c r="F350" i="1"/>
  <c r="G354" i="1"/>
  <c r="F354" i="1"/>
  <c r="G356" i="1"/>
  <c r="F361" i="1"/>
  <c r="G364" i="1"/>
  <c r="F369" i="1"/>
  <c r="G372" i="1"/>
  <c r="F377" i="1"/>
  <c r="G380" i="1"/>
  <c r="F385" i="1"/>
  <c r="G388" i="1"/>
  <c r="F393" i="1"/>
  <c r="G396" i="1"/>
  <c r="F401" i="1"/>
  <c r="G404" i="1"/>
  <c r="F409" i="1"/>
  <c r="G412" i="1"/>
  <c r="F417" i="1"/>
  <c r="G420" i="1"/>
  <c r="F425" i="1"/>
  <c r="G428" i="1"/>
  <c r="G430" i="1"/>
  <c r="G444" i="1"/>
  <c r="G446" i="1"/>
  <c r="G460" i="1"/>
  <c r="G467" i="1"/>
  <c r="F469" i="1"/>
  <c r="G469" i="1"/>
  <c r="G474" i="1"/>
  <c r="F474" i="1"/>
  <c r="G483" i="1"/>
  <c r="F485" i="1"/>
  <c r="G485" i="1"/>
  <c r="G490" i="1"/>
  <c r="F490" i="1"/>
  <c r="G499" i="1"/>
  <c r="F501" i="1"/>
  <c r="G501" i="1"/>
  <c r="G506" i="1"/>
  <c r="F506" i="1"/>
  <c r="F465" i="1"/>
  <c r="G465" i="1"/>
  <c r="G470" i="1"/>
  <c r="F470" i="1"/>
  <c r="F481" i="1"/>
  <c r="G481" i="1"/>
  <c r="G486" i="1"/>
  <c r="F486" i="1"/>
  <c r="F497" i="1"/>
  <c r="G497" i="1"/>
  <c r="G502" i="1"/>
  <c r="F502" i="1"/>
  <c r="F362" i="1"/>
  <c r="F365" i="1"/>
  <c r="G368" i="1"/>
  <c r="F370" i="1"/>
  <c r="F373" i="1"/>
  <c r="G376" i="1"/>
  <c r="F378" i="1"/>
  <c r="F381" i="1"/>
  <c r="G384" i="1"/>
  <c r="F386" i="1"/>
  <c r="F389" i="1"/>
  <c r="G392" i="1"/>
  <c r="F394" i="1"/>
  <c r="F397" i="1"/>
  <c r="G400" i="1"/>
  <c r="F402" i="1"/>
  <c r="F405" i="1"/>
  <c r="G408" i="1"/>
  <c r="F410" i="1"/>
  <c r="F413" i="1"/>
  <c r="G416" i="1"/>
  <c r="F418" i="1"/>
  <c r="F421" i="1"/>
  <c r="G424" i="1"/>
  <c r="F426" i="1"/>
  <c r="G436" i="1"/>
  <c r="G438" i="1"/>
  <c r="G452" i="1"/>
  <c r="G454" i="1"/>
  <c r="G466" i="1"/>
  <c r="F466" i="1"/>
  <c r="G475" i="1"/>
  <c r="F477" i="1"/>
  <c r="G477" i="1"/>
  <c r="G482" i="1"/>
  <c r="F482" i="1"/>
  <c r="G491" i="1"/>
  <c r="F493" i="1"/>
  <c r="G493" i="1"/>
  <c r="G498" i="1"/>
  <c r="F498" i="1"/>
  <c r="G507" i="1"/>
  <c r="G440" i="1"/>
  <c r="G456" i="1"/>
  <c r="G458" i="1"/>
  <c r="G462" i="1"/>
  <c r="F462" i="1"/>
  <c r="G471" i="1"/>
  <c r="F473" i="1"/>
  <c r="G473" i="1"/>
  <c r="G478" i="1"/>
  <c r="F478" i="1"/>
  <c r="G487" i="1"/>
  <c r="F489" i="1"/>
  <c r="G489" i="1"/>
  <c r="G494" i="1"/>
  <c r="F494" i="1"/>
  <c r="G503" i="1"/>
  <c r="F505" i="1"/>
  <c r="G505" i="1"/>
  <c r="G510" i="1"/>
  <c r="F510" i="1"/>
  <c r="G509" i="1"/>
  <c r="F514" i="1"/>
  <c r="G517" i="1"/>
  <c r="F522" i="1"/>
  <c r="G525" i="1"/>
  <c r="F530" i="1"/>
  <c r="G533" i="1"/>
  <c r="F538" i="1"/>
  <c r="G541" i="1"/>
  <c r="G587" i="1"/>
  <c r="F587" i="1"/>
  <c r="G599" i="1"/>
  <c r="F599" i="1"/>
  <c r="G513" i="1"/>
  <c r="F515" i="1"/>
  <c r="F518" i="1"/>
  <c r="G521" i="1"/>
  <c r="F523" i="1"/>
  <c r="F526" i="1"/>
  <c r="G529" i="1"/>
  <c r="F531" i="1"/>
  <c r="F534" i="1"/>
  <c r="G537" i="1"/>
  <c r="F539" i="1"/>
  <c r="F542" i="1"/>
  <c r="G595" i="1"/>
  <c r="F595" i="1"/>
  <c r="G546" i="1"/>
  <c r="F546" i="1"/>
  <c r="G550" i="1"/>
  <c r="F550" i="1"/>
  <c r="G554" i="1"/>
  <c r="F554" i="1"/>
  <c r="G558" i="1"/>
  <c r="F558" i="1"/>
  <c r="G562" i="1"/>
  <c r="F562" i="1"/>
  <c r="G566" i="1"/>
  <c r="F566" i="1"/>
  <c r="G570" i="1"/>
  <c r="F570" i="1"/>
  <c r="G574" i="1"/>
  <c r="F574" i="1"/>
  <c r="G578" i="1"/>
  <c r="F578" i="1"/>
  <c r="G582" i="1"/>
  <c r="F582" i="1"/>
  <c r="G586" i="1"/>
  <c r="F586" i="1"/>
  <c r="G591" i="1"/>
  <c r="F591" i="1"/>
  <c r="G629" i="1"/>
  <c r="F603" i="1"/>
  <c r="F607" i="1"/>
  <c r="F611" i="1"/>
  <c r="F615" i="1"/>
  <c r="F619" i="1"/>
  <c r="F623" i="1"/>
  <c r="F627" i="1"/>
  <c r="F590" i="1"/>
  <c r="F594" i="1"/>
  <c r="F598" i="1"/>
  <c r="F602" i="1"/>
  <c r="F606" i="1"/>
  <c r="F610" i="1"/>
  <c r="F614" i="1"/>
  <c r="F618" i="1"/>
  <c r="F622" i="1"/>
  <c r="F626" i="1"/>
  <c r="F630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<sst xmlns="http://schemas.openxmlformats.org/spreadsheetml/2006/main" count="8" uniqueCount="7">
  <si>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</si>
  <si>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</si>
  <si>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</si>
  <si>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</si>
  <si>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B050"/>
        <rFont val="Arial Cyr"/>
        <charset val="204"/>
      </rPr>
      <t>3</t>
    </r>
  </si>
  <si>
    <r>
      <t>B</t>
    </r>
    <r>
      <rPr>
        <b/>
        <sz val="8"/>
        <color rgb="FF00B050"/>
        <rFont val="Arial Cyr"/>
        <charset val="204"/>
      </rPr>
      <t>3</t>
    </r>
  </si>
  <si>
    <r>
      <t>C</t>
    </r>
    <r>
      <rPr>
        <b/>
        <sz val="8"/>
        <color rgb="FF00B050"/>
        <rFont val="Arial Cyr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</si>
</sst>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B050"/>
      <name val="Arial Cyr"/>
      <charset val="204"/>
    </font>
    <font>
      <b/>
      <sz val="12"/>
      <color rgb="FF00B050"/>
      <name val="Arial Cyr"/>
      <charset val="204"/>
    </font>
    <font>
      <b/>
      <sz val="8"/>
      <color rgb="FF00B050"/>
      <name val="Arial Cyr"/>
      <charset val="204"/>
    </font>
    <font>
      <b/>
      <sz val="11"/>
      <color rgb="FF00B050"/>
      <name val="Arial Cyr"/>
      <charset val="204"/>
    </font>
    <font>
      <sz val="10"/>
      <color rgb="FF00B05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  <xf numFmtId="0" fontId="24" fillId="0" borderId="0" xfId="0" applyFont="1" applyFill="1" applyAlignment="1">
      <alignment horizontal="center"/>
    </xf>
    <xf numFmtId="0" fontId="2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(18))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243.72149782278993</c:v>
                </c:pt>
                <c:pt idx="1">
                  <c:v>246.29360118444288</c:v>
                </c:pt>
                <c:pt idx="2">
                  <c:v>248.05578613293909</c:v>
                </c:pt>
                <c:pt idx="3">
                  <c:v>248.99634930172346</c:v>
                </c:pt>
                <c:pt idx="4">
                  <c:v>249.95140334874279</c:v>
                </c:pt>
                <c:pt idx="5">
                  <c:v>250.489901481522</c:v>
                </c:pt>
                <c:pt idx="6">
                  <c:v>252.68428224298825</c:v>
                </c:pt>
                <c:pt idx="7">
                  <c:v>254.54678149768191</c:v>
                </c:pt>
                <c:pt idx="8">
                  <c:v>256.06346370674737</c:v>
                </c:pt>
                <c:pt idx="9">
                  <c:v>257.05105189850326</c:v>
                </c:pt>
                <c:pt idx="10">
                  <c:v>257.42586901575498</c:v>
                </c:pt>
                <c:pt idx="11">
                  <c:v>257.58967620058792</c:v>
                </c:pt>
                <c:pt idx="12">
                  <c:v>257.51854996235585</c:v>
                </c:pt>
                <c:pt idx="13">
                  <c:v>257.41736373164127</c:v>
                </c:pt>
                <c:pt idx="14">
                  <c:v>257.37576063461495</c:v>
                </c:pt>
                <c:pt idx="15">
                  <c:v>257.17181267585772</c:v>
                </c:pt>
                <c:pt idx="16">
                  <c:v>257.18880038873863</c:v>
                </c:pt>
                <c:pt idx="17">
                  <c:v>257.19845781714076</c:v>
                </c:pt>
                <c:pt idx="18">
                  <c:v>257.30104543697655</c:v>
                </c:pt>
                <c:pt idx="19">
                  <c:v>257.12881214185336</c:v>
                </c:pt>
                <c:pt idx="20">
                  <c:v>257.17016517880916</c:v>
                </c:pt>
                <c:pt idx="21">
                  <c:v>257.26576313888</c:v>
                </c:pt>
                <c:pt idx="22">
                  <c:v>257.38140735139672</c:v>
                </c:pt>
                <c:pt idx="23">
                  <c:v>257.12132222453982</c:v>
                </c:pt>
                <c:pt idx="24">
                  <c:v>256.94449191668258</c:v>
                </c:pt>
                <c:pt idx="25">
                  <c:v>256.93234922845409</c:v>
                </c:pt>
                <c:pt idx="26">
                  <c:v>256.7481321768542</c:v>
                </c:pt>
                <c:pt idx="27">
                  <c:v>256.55314143952296</c:v>
                </c:pt>
                <c:pt idx="28">
                  <c:v>256.22400204633152</c:v>
                </c:pt>
                <c:pt idx="29">
                  <c:v>255.82813576571283</c:v>
                </c:pt>
                <c:pt idx="30">
                  <c:v>255.38633535186554</c:v>
                </c:pt>
                <c:pt idx="31">
                  <c:v>254.81452636496888</c:v>
                </c:pt>
                <c:pt idx="32">
                  <c:v>254.30943135192121</c:v>
                </c:pt>
                <c:pt idx="33">
                  <c:v>253.95216186135565</c:v>
                </c:pt>
                <c:pt idx="34">
                  <c:v>253.82069111062933</c:v>
                </c:pt>
                <c:pt idx="35">
                  <c:v>253.81633706681384</c:v>
                </c:pt>
                <c:pt idx="36">
                  <c:v>253.97584759875315</c:v>
                </c:pt>
                <c:pt idx="37">
                  <c:v>254.37306876868806</c:v>
                </c:pt>
                <c:pt idx="38">
                  <c:v>254.81555120318617</c:v>
                </c:pt>
                <c:pt idx="39">
                  <c:v>255.40016670655217</c:v>
                </c:pt>
                <c:pt idx="40">
                  <c:v>256.05980219731362</c:v>
                </c:pt>
                <c:pt idx="41">
                  <c:v>256.77811767162615</c:v>
                </c:pt>
                <c:pt idx="42">
                  <c:v>257.6048020659731</c:v>
                </c:pt>
                <c:pt idx="43">
                  <c:v>258.39912895271902</c:v>
                </c:pt>
                <c:pt idx="44">
                  <c:v>259.14270104701961</c:v>
                </c:pt>
                <c:pt idx="45">
                  <c:v>259.83640158158505</c:v>
                </c:pt>
                <c:pt idx="46">
                  <c:v>260.47312891271923</c:v>
                </c:pt>
                <c:pt idx="47">
                  <c:v>261.05083638939931</c:v>
                </c:pt>
                <c:pt idx="48">
                  <c:v>261.61335337222459</c:v>
                </c:pt>
                <c:pt idx="49">
                  <c:v>262.15680073960112</c:v>
                </c:pt>
                <c:pt idx="50">
                  <c:v>262.66512187660163</c:v>
                </c:pt>
                <c:pt idx="51">
                  <c:v>263.1559874880283</c:v>
                </c:pt>
                <c:pt idx="52">
                  <c:v>263.59510187465048</c:v>
                </c:pt>
                <c:pt idx="53">
                  <c:v>263.98058194662258</c:v>
                </c:pt>
                <c:pt idx="54">
                  <c:v>264.32009021261274</c:v>
                </c:pt>
                <c:pt idx="55">
                  <c:v>264.62736164691842</c:v>
                </c:pt>
                <c:pt idx="56">
                  <c:v>264.901483691473</c:v>
                </c:pt>
                <c:pt idx="57">
                  <c:v>265.16123667091773</c:v>
                </c:pt>
                <c:pt idx="58">
                  <c:v>265.40983221002091</c:v>
                </c:pt>
                <c:pt idx="59">
                  <c:v>265.6282982085558</c:v>
                </c:pt>
                <c:pt idx="60">
                  <c:v>265.83591146945463</c:v>
                </c:pt>
                <c:pt idx="61">
                  <c:v>266.02795862266481</c:v>
                </c:pt>
                <c:pt idx="62">
                  <c:v>266.1975968846113</c:v>
                </c:pt>
                <c:pt idx="63">
                  <c:v>266.34604393426167</c:v>
                </c:pt>
                <c:pt idx="64">
                  <c:v>266.49681717266293</c:v>
                </c:pt>
                <c:pt idx="65">
                  <c:v>266.6302414126319</c:v>
                </c:pt>
                <c:pt idx="66">
                  <c:v>266.74683992988668</c:v>
                </c:pt>
                <c:pt idx="67">
                  <c:v>266.86397127816014</c:v>
                </c:pt>
                <c:pt idx="68">
                  <c:v>266.97379634838666</c:v>
                </c:pt>
                <c:pt idx="69">
                  <c:v>267.07574617104495</c:v>
                </c:pt>
                <c:pt idx="70">
                  <c:v>267.163244465047</c:v>
                </c:pt>
                <c:pt idx="71">
                  <c:v>267.22658723339333</c:v>
                </c:pt>
                <c:pt idx="72">
                  <c:v>267.28188405557211</c:v>
                </c:pt>
                <c:pt idx="73">
                  <c:v>267.32174808725625</c:v>
                </c:pt>
                <c:pt idx="74">
                  <c:v>267.35659825944271</c:v>
                </c:pt>
                <c:pt idx="75">
                  <c:v>267.3837506614297</c:v>
                </c:pt>
                <c:pt idx="76">
                  <c:v>267.40687659587121</c:v>
                </c:pt>
                <c:pt idx="77">
                  <c:v>267.42184696619876</c:v>
                </c:pt>
                <c:pt idx="78">
                  <c:v>267.42564543726917</c:v>
                </c:pt>
                <c:pt idx="79">
                  <c:v>267.41368276424225</c:v>
                </c:pt>
                <c:pt idx="80">
                  <c:v>267.3869234129873</c:v>
                </c:pt>
                <c:pt idx="81">
                  <c:v>267.3605262620157</c:v>
                </c:pt>
                <c:pt idx="82">
                  <c:v>267.33395734774615</c:v>
                </c:pt>
                <c:pt idx="83">
                  <c:v>267.29417156691545</c:v>
                </c:pt>
                <c:pt idx="84">
                  <c:v>267.25851187077194</c:v>
                </c:pt>
                <c:pt idx="85">
                  <c:v>267.21561398997403</c:v>
                </c:pt>
                <c:pt idx="86">
                  <c:v>267.16476731612619</c:v>
                </c:pt>
                <c:pt idx="87">
                  <c:v>267.0994200571642</c:v>
                </c:pt>
                <c:pt idx="88">
                  <c:v>267.02620455925489</c:v>
                </c:pt>
                <c:pt idx="89">
                  <c:v>266.95261794826524</c:v>
                </c:pt>
                <c:pt idx="90">
                  <c:v>266.88159557956413</c:v>
                </c:pt>
                <c:pt idx="91">
                  <c:v>266.8084541176878</c:v>
                </c:pt>
                <c:pt idx="92">
                  <c:v>266.72835945609586</c:v>
                </c:pt>
                <c:pt idx="93">
                  <c:v>266.64680575258888</c:v>
                </c:pt>
                <c:pt idx="94">
                  <c:v>266.5675907118038</c:v>
                </c:pt>
                <c:pt idx="95">
                  <c:v>266.4834461195282</c:v>
                </c:pt>
                <c:pt idx="96">
                  <c:v>266.39242652834378</c:v>
                </c:pt>
                <c:pt idx="97">
                  <c:v>266.29813530146168</c:v>
                </c:pt>
                <c:pt idx="98">
                  <c:v>266.19961628105489</c:v>
                </c:pt>
                <c:pt idx="99">
                  <c:v>266.10202980986435</c:v>
                </c:pt>
                <c:pt idx="100">
                  <c:v>265.99402736355671</c:v>
                </c:pt>
                <c:pt idx="101">
                  <c:v>265.88068842638097</c:v>
                </c:pt>
                <c:pt idx="102">
                  <c:v>265.77123606006654</c:v>
                </c:pt>
                <c:pt idx="103">
                  <c:v>265.65557035842716</c:v>
                </c:pt>
                <c:pt idx="104">
                  <c:v>265.53564027951552</c:v>
                </c:pt>
                <c:pt idx="105">
                  <c:v>265.41004948181995</c:v>
                </c:pt>
                <c:pt idx="106">
                  <c:v>265.2811785504764</c:v>
                </c:pt>
                <c:pt idx="107">
                  <c:v>265.15108187027431</c:v>
                </c:pt>
                <c:pt idx="108">
                  <c:v>265.02231250723895</c:v>
                </c:pt>
                <c:pt idx="109">
                  <c:v>264.90016390741113</c:v>
                </c:pt>
                <c:pt idx="110">
                  <c:v>264.77496068498112</c:v>
                </c:pt>
                <c:pt idx="111">
                  <c:v>264.65665585581513</c:v>
                </c:pt>
                <c:pt idx="112">
                  <c:v>264.53465012520348</c:v>
                </c:pt>
                <c:pt idx="113">
                  <c:v>264.39733870659234</c:v>
                </c:pt>
                <c:pt idx="114">
                  <c:v>264.26039642513416</c:v>
                </c:pt>
                <c:pt idx="115">
                  <c:v>264.114885026786</c:v>
                </c:pt>
                <c:pt idx="116">
                  <c:v>263.97001264011715</c:v>
                </c:pt>
                <c:pt idx="117">
                  <c:v>263.81355129845286</c:v>
                </c:pt>
                <c:pt idx="118">
                  <c:v>263.65278156521043</c:v>
                </c:pt>
                <c:pt idx="119">
                  <c:v>263.49135252101701</c:v>
                </c:pt>
                <c:pt idx="120">
                  <c:v>263.32149584847832</c:v>
                </c:pt>
                <c:pt idx="121">
                  <c:v>263.15259447388013</c:v>
                </c:pt>
                <c:pt idx="122">
                  <c:v>262.95427385612965</c:v>
                </c:pt>
                <c:pt idx="123">
                  <c:v>262.75874251752106</c:v>
                </c:pt>
                <c:pt idx="124">
                  <c:v>262.56514068898753</c:v>
                </c:pt>
                <c:pt idx="125">
                  <c:v>262.3771142864619</c:v>
                </c:pt>
                <c:pt idx="126">
                  <c:v>262.20005267279367</c:v>
                </c:pt>
                <c:pt idx="127">
                  <c:v>262.02719109675769</c:v>
                </c:pt>
                <c:pt idx="128">
                  <c:v>261.87140970606555</c:v>
                </c:pt>
                <c:pt idx="129">
                  <c:v>261.72324682831407</c:v>
                </c:pt>
                <c:pt idx="130">
                  <c:v>261.56855712174092</c:v>
                </c:pt>
                <c:pt idx="131">
                  <c:v>261.4178870455882</c:v>
                </c:pt>
                <c:pt idx="132">
                  <c:v>261.25600027855643</c:v>
                </c:pt>
                <c:pt idx="133">
                  <c:v>261.12081817070646</c:v>
                </c:pt>
                <c:pt idx="134">
                  <c:v>260.97756774866571</c:v>
                </c:pt>
                <c:pt idx="135">
                  <c:v>260.83864834936173</c:v>
                </c:pt>
                <c:pt idx="136">
                  <c:v>260.69840505008187</c:v>
                </c:pt>
                <c:pt idx="137">
                  <c:v>260.55005628654186</c:v>
                </c:pt>
                <c:pt idx="138">
                  <c:v>260.39617392177263</c:v>
                </c:pt>
                <c:pt idx="139">
                  <c:v>260.22928690439142</c:v>
                </c:pt>
                <c:pt idx="140">
                  <c:v>260.07242689834129</c:v>
                </c:pt>
                <c:pt idx="141">
                  <c:v>259.93160893247011</c:v>
                </c:pt>
                <c:pt idx="142">
                  <c:v>259.80340562909282</c:v>
                </c:pt>
                <c:pt idx="143">
                  <c:v>259.70467404891752</c:v>
                </c:pt>
                <c:pt idx="144">
                  <c:v>259.59771252692303</c:v>
                </c:pt>
                <c:pt idx="145">
                  <c:v>259.5010382974092</c:v>
                </c:pt>
                <c:pt idx="146">
                  <c:v>259.40099041716132</c:v>
                </c:pt>
                <c:pt idx="147">
                  <c:v>259.31636972394409</c:v>
                </c:pt>
                <c:pt idx="148">
                  <c:v>259.2372809318382</c:v>
                </c:pt>
                <c:pt idx="149">
                  <c:v>259.13615874494781</c:v>
                </c:pt>
                <c:pt idx="150">
                  <c:v>259.02573185103802</c:v>
                </c:pt>
                <c:pt idx="151">
                  <c:v>258.91575654533329</c:v>
                </c:pt>
                <c:pt idx="152">
                  <c:v>258.80630847449754</c:v>
                </c:pt>
                <c:pt idx="153">
                  <c:v>258.69863339707967</c:v>
                </c:pt>
                <c:pt idx="154">
                  <c:v>258.56717667189082</c:v>
                </c:pt>
                <c:pt idx="155">
                  <c:v>258.4411385662645</c:v>
                </c:pt>
                <c:pt idx="156">
                  <c:v>258.32883919790333</c:v>
                </c:pt>
                <c:pt idx="157">
                  <c:v>258.21940451387547</c:v>
                </c:pt>
                <c:pt idx="158">
                  <c:v>258.09815155065684</c:v>
                </c:pt>
                <c:pt idx="159">
                  <c:v>257.947681741309</c:v>
                </c:pt>
                <c:pt idx="160">
                  <c:v>257.78693752889512</c:v>
                </c:pt>
                <c:pt idx="161">
                  <c:v>257.64702460516048</c:v>
                </c:pt>
                <c:pt idx="162">
                  <c:v>257.50357650601353</c:v>
                </c:pt>
                <c:pt idx="163">
                  <c:v>257.34666934345898</c:v>
                </c:pt>
                <c:pt idx="164">
                  <c:v>257.17511046213923</c:v>
                </c:pt>
                <c:pt idx="165">
                  <c:v>257.01261056089294</c:v>
                </c:pt>
                <c:pt idx="166">
                  <c:v>256.85186563723238</c:v>
                </c:pt>
                <c:pt idx="167">
                  <c:v>256.67391422849784</c:v>
                </c:pt>
                <c:pt idx="168">
                  <c:v>256.4825081602329</c:v>
                </c:pt>
                <c:pt idx="169">
                  <c:v>256.27873064900649</c:v>
                </c:pt>
                <c:pt idx="170">
                  <c:v>256.07536624957714</c:v>
                </c:pt>
                <c:pt idx="171">
                  <c:v>255.88819233103547</c:v>
                </c:pt>
                <c:pt idx="172">
                  <c:v>255.66244703182733</c:v>
                </c:pt>
                <c:pt idx="173">
                  <c:v>255.41885702081393</c:v>
                </c:pt>
                <c:pt idx="174">
                  <c:v>255.17698828037919</c:v>
                </c:pt>
                <c:pt idx="175">
                  <c:v>254.90458939878798</c:v>
                </c:pt>
                <c:pt idx="176">
                  <c:v>254.61915607462109</c:v>
                </c:pt>
                <c:pt idx="177">
                  <c:v>254.30972770762958</c:v>
                </c:pt>
                <c:pt idx="178">
                  <c:v>253.98170167412249</c:v>
                </c:pt>
                <c:pt idx="179">
                  <c:v>253.64959251503066</c:v>
                </c:pt>
                <c:pt idx="180">
                  <c:v>253.32012579732907</c:v>
                </c:pt>
                <c:pt idx="181">
                  <c:v>253.0431015648816</c:v>
                </c:pt>
                <c:pt idx="182">
                  <c:v>252.78728072349134</c:v>
                </c:pt>
                <c:pt idx="183">
                  <c:v>252.55471632933626</c:v>
                </c:pt>
                <c:pt idx="184">
                  <c:v>252.33683322646209</c:v>
                </c:pt>
                <c:pt idx="185">
                  <c:v>252.11775081012476</c:v>
                </c:pt>
                <c:pt idx="186">
                  <c:v>251.91380802476093</c:v>
                </c:pt>
                <c:pt idx="187">
                  <c:v>251.72498507305676</c:v>
                </c:pt>
                <c:pt idx="188">
                  <c:v>251.56295929222938</c:v>
                </c:pt>
                <c:pt idx="189">
                  <c:v>251.413222517126</c:v>
                </c:pt>
                <c:pt idx="190">
                  <c:v>251.25998975230866</c:v>
                </c:pt>
                <c:pt idx="191">
                  <c:v>251.08880729716992</c:v>
                </c:pt>
                <c:pt idx="192">
                  <c:v>250.8838903136228</c:v>
                </c:pt>
                <c:pt idx="193">
                  <c:v>250.687904226867</c:v>
                </c:pt>
                <c:pt idx="194">
                  <c:v>250.5010862344237</c:v>
                </c:pt>
                <c:pt idx="195">
                  <c:v>250.27672232274395</c:v>
                </c:pt>
                <c:pt idx="196">
                  <c:v>250.04252502685938</c:v>
                </c:pt>
                <c:pt idx="197">
                  <c:v>249.84346715140566</c:v>
                </c:pt>
                <c:pt idx="198">
                  <c:v>249.64412910927538</c:v>
                </c:pt>
                <c:pt idx="199">
                  <c:v>249.45215720499274</c:v>
                </c:pt>
                <c:pt idx="200">
                  <c:v>249.25204378861508</c:v>
                </c:pt>
                <c:pt idx="201">
                  <c:v>249.07395330206842</c:v>
                </c:pt>
                <c:pt idx="202">
                  <c:v>248.90979285656852</c:v>
                </c:pt>
                <c:pt idx="203">
                  <c:v>248.7722727140324</c:v>
                </c:pt>
                <c:pt idx="204">
                  <c:v>248.60105670958333</c:v>
                </c:pt>
                <c:pt idx="205">
                  <c:v>248.422556477965</c:v>
                </c:pt>
                <c:pt idx="206">
                  <c:v>248.29416841711654</c:v>
                </c:pt>
                <c:pt idx="207">
                  <c:v>248.17156850345205</c:v>
                </c:pt>
                <c:pt idx="208">
                  <c:v>248.04450593179897</c:v>
                </c:pt>
                <c:pt idx="209">
                  <c:v>247.92777968207477</c:v>
                </c:pt>
                <c:pt idx="210">
                  <c:v>247.8091105463908</c:v>
                </c:pt>
                <c:pt idx="211">
                  <c:v>247.7129458604428</c:v>
                </c:pt>
                <c:pt idx="212">
                  <c:v>247.64093533586848</c:v>
                </c:pt>
                <c:pt idx="213">
                  <c:v>247.5743180614183</c:v>
                </c:pt>
                <c:pt idx="214">
                  <c:v>247.50499357809187</c:v>
                </c:pt>
                <c:pt idx="215">
                  <c:v>247.46330005602829</c:v>
                </c:pt>
                <c:pt idx="216">
                  <c:v>247.44920655363046</c:v>
                </c:pt>
                <c:pt idx="217">
                  <c:v>247.43930411063141</c:v>
                </c:pt>
                <c:pt idx="218">
                  <c:v>247.44257933744191</c:v>
                </c:pt>
                <c:pt idx="219">
                  <c:v>247.44428889740942</c:v>
                </c:pt>
                <c:pt idx="220">
                  <c:v>247.43558270314745</c:v>
                </c:pt>
                <c:pt idx="221">
                  <c:v>247.39729291064253</c:v>
                </c:pt>
                <c:pt idx="222">
                  <c:v>247.32093741622793</c:v>
                </c:pt>
                <c:pt idx="223">
                  <c:v>247.20653489574732</c:v>
                </c:pt>
                <c:pt idx="224">
                  <c:v>247.1295046602969</c:v>
                </c:pt>
                <c:pt idx="225">
                  <c:v>247.01037289592426</c:v>
                </c:pt>
                <c:pt idx="226">
                  <c:v>246.86958665117683</c:v>
                </c:pt>
                <c:pt idx="227">
                  <c:v>246.71001915098486</c:v>
                </c:pt>
                <c:pt idx="228">
                  <c:v>246.54672924523013</c:v>
                </c:pt>
                <c:pt idx="229">
                  <c:v>246.35935037195344</c:v>
                </c:pt>
                <c:pt idx="230">
                  <c:v>246.15658191472428</c:v>
                </c:pt>
                <c:pt idx="231">
                  <c:v>245.96547452569359</c:v>
                </c:pt>
                <c:pt idx="232">
                  <c:v>245.81160965813521</c:v>
                </c:pt>
                <c:pt idx="233">
                  <c:v>245.67397527379848</c:v>
                </c:pt>
                <c:pt idx="234">
                  <c:v>245.54032702767955</c:v>
                </c:pt>
                <c:pt idx="235">
                  <c:v>245.37296882635928</c:v>
                </c:pt>
                <c:pt idx="236">
                  <c:v>245.23674046841339</c:v>
                </c:pt>
                <c:pt idx="237">
                  <c:v>245.12514712792665</c:v>
                </c:pt>
                <c:pt idx="238">
                  <c:v>245.03582646935305</c:v>
                </c:pt>
                <c:pt idx="239">
                  <c:v>244.91874135519734</c:v>
                </c:pt>
                <c:pt idx="240">
                  <c:v>244.79932758962562</c:v>
                </c:pt>
                <c:pt idx="241">
                  <c:v>244.69195096679846</c:v>
                </c:pt>
                <c:pt idx="242">
                  <c:v>244.56900226252941</c:v>
                </c:pt>
                <c:pt idx="243">
                  <c:v>244.43139291033381</c:v>
                </c:pt>
                <c:pt idx="244">
                  <c:v>244.28466443072497</c:v>
                </c:pt>
                <c:pt idx="245">
                  <c:v>244.09706079004616</c:v>
                </c:pt>
                <c:pt idx="246">
                  <c:v>243.92701259955962</c:v>
                </c:pt>
                <c:pt idx="247">
                  <c:v>243.73285477395899</c:v>
                </c:pt>
                <c:pt idx="248">
                  <c:v>243.52503032621743</c:v>
                </c:pt>
                <c:pt idx="249">
                  <c:v>243.29624048679329</c:v>
                </c:pt>
                <c:pt idx="250">
                  <c:v>243.09622127301969</c:v>
                </c:pt>
                <c:pt idx="251">
                  <c:v>242.906546082874</c:v>
                </c:pt>
                <c:pt idx="252">
                  <c:v>242.68763842565602</c:v>
                </c:pt>
                <c:pt idx="253">
                  <c:v>242.45668435302628</c:v>
                </c:pt>
                <c:pt idx="254">
                  <c:v>242.20955580570558</c:v>
                </c:pt>
                <c:pt idx="255">
                  <c:v>241.97019918754663</c:v>
                </c:pt>
                <c:pt idx="256">
                  <c:v>241.78005422564846</c:v>
                </c:pt>
                <c:pt idx="257">
                  <c:v>241.5457492843139</c:v>
                </c:pt>
                <c:pt idx="258">
                  <c:v>241.30080885932585</c:v>
                </c:pt>
                <c:pt idx="259">
                  <c:v>241.03897303607206</c:v>
                </c:pt>
                <c:pt idx="260">
                  <c:v>240.76357058571352</c:v>
                </c:pt>
                <c:pt idx="261">
                  <c:v>240.44151532938821</c:v>
                </c:pt>
                <c:pt idx="262">
                  <c:v>240.10352781859996</c:v>
                </c:pt>
                <c:pt idx="263">
                  <c:v>239.80097435247646</c:v>
                </c:pt>
                <c:pt idx="264">
                  <c:v>239.52458703600291</c:v>
                </c:pt>
                <c:pt idx="265">
                  <c:v>239.25495666309524</c:v>
                </c:pt>
                <c:pt idx="266">
                  <c:v>238.97398689760922</c:v>
                </c:pt>
                <c:pt idx="267">
                  <c:v>238.69311336805487</c:v>
                </c:pt>
                <c:pt idx="268">
                  <c:v>238.39352061570409</c:v>
                </c:pt>
                <c:pt idx="269">
                  <c:v>238.10198482558229</c:v>
                </c:pt>
                <c:pt idx="270">
                  <c:v>237.83942735892055</c:v>
                </c:pt>
                <c:pt idx="271">
                  <c:v>237.57460898159349</c:v>
                </c:pt>
                <c:pt idx="272">
                  <c:v>237.35377933148146</c:v>
                </c:pt>
                <c:pt idx="273">
                  <c:v>237.20380632545718</c:v>
                </c:pt>
                <c:pt idx="274">
                  <c:v>237.04614474286845</c:v>
                </c:pt>
                <c:pt idx="275">
                  <c:v>236.90648660824908</c:v>
                </c:pt>
                <c:pt idx="276">
                  <c:v>236.80297646385216</c:v>
                </c:pt>
                <c:pt idx="277">
                  <c:v>236.73805393040215</c:v>
                </c:pt>
                <c:pt idx="278">
                  <c:v>236.65979800155395</c:v>
                </c:pt>
                <c:pt idx="279">
                  <c:v>236.62274762463699</c:v>
                </c:pt>
                <c:pt idx="280">
                  <c:v>236.62924359588266</c:v>
                </c:pt>
                <c:pt idx="281">
                  <c:v>236.62213932536579</c:v>
                </c:pt>
                <c:pt idx="282">
                  <c:v>236.65109383443411</c:v>
                </c:pt>
                <c:pt idx="283">
                  <c:v>236.65412725094095</c:v>
                </c:pt>
                <c:pt idx="284">
                  <c:v>236.59008455127145</c:v>
                </c:pt>
                <c:pt idx="285">
                  <c:v>236.51597341039133</c:v>
                </c:pt>
                <c:pt idx="286">
                  <c:v>236.40982285431903</c:v>
                </c:pt>
                <c:pt idx="287">
                  <c:v>236.25393991992229</c:v>
                </c:pt>
                <c:pt idx="288">
                  <c:v>236.04691967944552</c:v>
                </c:pt>
                <c:pt idx="289">
                  <c:v>235.88176931477525</c:v>
                </c:pt>
                <c:pt idx="290">
                  <c:v>235.69567179254696</c:v>
                </c:pt>
                <c:pt idx="291">
                  <c:v>235.50711502074819</c:v>
                </c:pt>
                <c:pt idx="292">
                  <c:v>235.33060074375558</c:v>
                </c:pt>
                <c:pt idx="293">
                  <c:v>235.14065549786343</c:v>
                </c:pt>
                <c:pt idx="294">
                  <c:v>234.94002995393549</c:v>
                </c:pt>
                <c:pt idx="295">
                  <c:v>234.76033800248464</c:v>
                </c:pt>
                <c:pt idx="296">
                  <c:v>234.60037818817972</c:v>
                </c:pt>
                <c:pt idx="297">
                  <c:v>234.42361911290448</c:v>
                </c:pt>
                <c:pt idx="298">
                  <c:v>234.2190394794124</c:v>
                </c:pt>
                <c:pt idx="299">
                  <c:v>234.06125699711805</c:v>
                </c:pt>
                <c:pt idx="300">
                  <c:v>233.88881710053008</c:v>
                </c:pt>
                <c:pt idx="301">
                  <c:v>233.71378600270273</c:v>
                </c:pt>
                <c:pt idx="302">
                  <c:v>233.51302980754483</c:v>
                </c:pt>
                <c:pt idx="303">
                  <c:v>233.28360948822026</c:v>
                </c:pt>
                <c:pt idx="304">
                  <c:v>233.06878130958438</c:v>
                </c:pt>
                <c:pt idx="305">
                  <c:v>232.86419877330093</c:v>
                </c:pt>
                <c:pt idx="306">
                  <c:v>232.67239003901165</c:v>
                </c:pt>
                <c:pt idx="307">
                  <c:v>232.43204195558852</c:v>
                </c:pt>
                <c:pt idx="308">
                  <c:v>232.20045172609048</c:v>
                </c:pt>
                <c:pt idx="309">
                  <c:v>232.01321500669175</c:v>
                </c:pt>
                <c:pt idx="310">
                  <c:v>231.78253177275138</c:v>
                </c:pt>
                <c:pt idx="311">
                  <c:v>231.5787022007836</c:v>
                </c:pt>
                <c:pt idx="312">
                  <c:v>231.3731199928074</c:v>
                </c:pt>
                <c:pt idx="313">
                  <c:v>231.15247307460979</c:v>
                </c:pt>
                <c:pt idx="314">
                  <c:v>230.96435346637691</c:v>
                </c:pt>
                <c:pt idx="315">
                  <c:v>230.76867682289333</c:v>
                </c:pt>
                <c:pt idx="316">
                  <c:v>230.5705077217082</c:v>
                </c:pt>
                <c:pt idx="317">
                  <c:v>230.35829553046662</c:v>
                </c:pt>
                <c:pt idx="318">
                  <c:v>230.22192953135044</c:v>
                </c:pt>
                <c:pt idx="319">
                  <c:v>230.08554390293745</c:v>
                </c:pt>
                <c:pt idx="320">
                  <c:v>229.97592068453204</c:v>
                </c:pt>
                <c:pt idx="321">
                  <c:v>229.88773826666733</c:v>
                </c:pt>
                <c:pt idx="322">
                  <c:v>229.80587611520554</c:v>
                </c:pt>
                <c:pt idx="323">
                  <c:v>229.741809722722</c:v>
                </c:pt>
                <c:pt idx="324">
                  <c:v>229.69835317019718</c:v>
                </c:pt>
                <c:pt idx="325">
                  <c:v>229.62011702443644</c:v>
                </c:pt>
                <c:pt idx="326">
                  <c:v>229.50191247849997</c:v>
                </c:pt>
                <c:pt idx="327">
                  <c:v>229.37220901885539</c:v>
                </c:pt>
                <c:pt idx="328">
                  <c:v>229.20802490861985</c:v>
                </c:pt>
                <c:pt idx="329">
                  <c:v>229.00939879520314</c:v>
                </c:pt>
                <c:pt idx="330">
                  <c:v>228.82855273778836</c:v>
                </c:pt>
                <c:pt idx="331">
                  <c:v>228.64420349717648</c:v>
                </c:pt>
                <c:pt idx="332">
                  <c:v>228.5115724888814</c:v>
                </c:pt>
                <c:pt idx="333">
                  <c:v>228.34820176380228</c:v>
                </c:pt>
                <c:pt idx="334">
                  <c:v>228.136149057479</c:v>
                </c:pt>
                <c:pt idx="335">
                  <c:v>227.87248522622991</c:v>
                </c:pt>
                <c:pt idx="336">
                  <c:v>227.60947316524701</c:v>
                </c:pt>
                <c:pt idx="337">
                  <c:v>227.32277003942696</c:v>
                </c:pt>
                <c:pt idx="338">
                  <c:v>227.00240384296978</c:v>
                </c:pt>
                <c:pt idx="339">
                  <c:v>226.7252129772134</c:v>
                </c:pt>
                <c:pt idx="340">
                  <c:v>226.41311189461635</c:v>
                </c:pt>
                <c:pt idx="341">
                  <c:v>226.08366462826663</c:v>
                </c:pt>
                <c:pt idx="342">
                  <c:v>225.72018739483298</c:v>
                </c:pt>
                <c:pt idx="343">
                  <c:v>225.3268715730506</c:v>
                </c:pt>
                <c:pt idx="344">
                  <c:v>224.90633917484394</c:v>
                </c:pt>
                <c:pt idx="345">
                  <c:v>224.51297781299067</c:v>
                </c:pt>
                <c:pt idx="346">
                  <c:v>224.13208455088858</c:v>
                </c:pt>
                <c:pt idx="347">
                  <c:v>223.7476080846013</c:v>
                </c:pt>
                <c:pt idx="348">
                  <c:v>223.3682807603326</c:v>
                </c:pt>
                <c:pt idx="349">
                  <c:v>223.06000351841044</c:v>
                </c:pt>
                <c:pt idx="350">
                  <c:v>222.78617553423496</c:v>
                </c:pt>
                <c:pt idx="351">
                  <c:v>222.51724840707854</c:v>
                </c:pt>
                <c:pt idx="352">
                  <c:v>222.27674136774544</c:v>
                </c:pt>
                <c:pt idx="353">
                  <c:v>222.08581868616085</c:v>
                </c:pt>
                <c:pt idx="354">
                  <c:v>221.88433267815714</c:v>
                </c:pt>
                <c:pt idx="355">
                  <c:v>221.72379315513558</c:v>
                </c:pt>
                <c:pt idx="356">
                  <c:v>221.60816278583704</c:v>
                </c:pt>
                <c:pt idx="357">
                  <c:v>221.52783080440003</c:v>
                </c:pt>
                <c:pt idx="358">
                  <c:v>221.50307366842546</c:v>
                </c:pt>
                <c:pt idx="359">
                  <c:v>221.47063573691429</c:v>
                </c:pt>
                <c:pt idx="360">
                  <c:v>221.44993640143232</c:v>
                </c:pt>
                <c:pt idx="361">
                  <c:v>221.38763018949953</c:v>
                </c:pt>
                <c:pt idx="362">
                  <c:v>221.33248238016097</c:v>
                </c:pt>
                <c:pt idx="363">
                  <c:v>221.29669251130949</c:v>
                </c:pt>
                <c:pt idx="364">
                  <c:v>221.24181868646451</c:v>
                </c:pt>
                <c:pt idx="365">
                  <c:v>221.1515957151301</c:v>
                </c:pt>
                <c:pt idx="366">
                  <c:v>221.0378303540779</c:v>
                </c:pt>
                <c:pt idx="367">
                  <c:v>220.89582487930389</c:v>
                </c:pt>
                <c:pt idx="368">
                  <c:v>220.76444012848208</c:v>
                </c:pt>
                <c:pt idx="369">
                  <c:v>220.60368334045893</c:v>
                </c:pt>
                <c:pt idx="370">
                  <c:v>220.4803289910237</c:v>
                </c:pt>
                <c:pt idx="371">
                  <c:v>220.34811869162388</c:v>
                </c:pt>
                <c:pt idx="372">
                  <c:v>220.26028111167551</c:v>
                </c:pt>
                <c:pt idx="373">
                  <c:v>220.1745687548848</c:v>
                </c:pt>
                <c:pt idx="374">
                  <c:v>220.05983563781052</c:v>
                </c:pt>
                <c:pt idx="375">
                  <c:v>219.97722805955439</c:v>
                </c:pt>
                <c:pt idx="376">
                  <c:v>219.92757781324082</c:v>
                </c:pt>
                <c:pt idx="377">
                  <c:v>219.85297319711196</c:v>
                </c:pt>
                <c:pt idx="378">
                  <c:v>219.76837659265968</c:v>
                </c:pt>
                <c:pt idx="379">
                  <c:v>219.66727810477099</c:v>
                </c:pt>
                <c:pt idx="380">
                  <c:v>219.59685455746578</c:v>
                </c:pt>
                <c:pt idx="381">
                  <c:v>219.538005196417</c:v>
                </c:pt>
                <c:pt idx="382">
                  <c:v>219.48272658551682</c:v>
                </c:pt>
                <c:pt idx="383">
                  <c:v>219.39210733005368</c:v>
                </c:pt>
                <c:pt idx="384">
                  <c:v>219.32225416445627</c:v>
                </c:pt>
                <c:pt idx="385">
                  <c:v>219.24559003208518</c:v>
                </c:pt>
                <c:pt idx="386">
                  <c:v>219.15300000175284</c:v>
                </c:pt>
                <c:pt idx="387">
                  <c:v>219.09783265319692</c:v>
                </c:pt>
                <c:pt idx="388">
                  <c:v>219.06520347663644</c:v>
                </c:pt>
                <c:pt idx="389">
                  <c:v>219.03637495176235</c:v>
                </c:pt>
                <c:pt idx="390">
                  <c:v>219.0254513189775</c:v>
                </c:pt>
                <c:pt idx="391">
                  <c:v>218.97416149628506</c:v>
                </c:pt>
                <c:pt idx="392">
                  <c:v>218.88328053696307</c:v>
                </c:pt>
                <c:pt idx="393">
                  <c:v>218.78169213771605</c:v>
                </c:pt>
                <c:pt idx="394">
                  <c:v>218.65231329351516</c:v>
                </c:pt>
                <c:pt idx="395">
                  <c:v>218.46835705110388</c:v>
                </c:pt>
                <c:pt idx="396">
                  <c:v>218.28775192089449</c:v>
                </c:pt>
                <c:pt idx="397">
                  <c:v>218.07231746174358</c:v>
                </c:pt>
                <c:pt idx="398">
                  <c:v>217.79126241061869</c:v>
                </c:pt>
                <c:pt idx="399">
                  <c:v>217.49148527884705</c:v>
                </c:pt>
                <c:pt idx="400">
                  <c:v>217.22606237385713</c:v>
                </c:pt>
                <c:pt idx="401">
                  <c:v>216.92636529561111</c:v>
                </c:pt>
                <c:pt idx="402">
                  <c:v>216.63267583338438</c:v>
                </c:pt>
                <c:pt idx="403">
                  <c:v>216.38423658168605</c:v>
                </c:pt>
                <c:pt idx="404">
                  <c:v>216.14973421023413</c:v>
                </c:pt>
                <c:pt idx="405">
                  <c:v>215.96256855925995</c:v>
                </c:pt>
                <c:pt idx="406">
                  <c:v>215.79877561907102</c:v>
                </c:pt>
                <c:pt idx="407">
                  <c:v>215.61528235139778</c:v>
                </c:pt>
                <c:pt idx="408">
                  <c:v>215.48933792927951</c:v>
                </c:pt>
                <c:pt idx="409">
                  <c:v>215.33705262901475</c:v>
                </c:pt>
                <c:pt idx="410">
                  <c:v>215.22721281723867</c:v>
                </c:pt>
                <c:pt idx="411">
                  <c:v>215.06021637584234</c:v>
                </c:pt>
                <c:pt idx="412">
                  <c:v>214.95293816350153</c:v>
                </c:pt>
                <c:pt idx="413">
                  <c:v>214.85983208739037</c:v>
                </c:pt>
                <c:pt idx="414">
                  <c:v>214.82613643792271</c:v>
                </c:pt>
                <c:pt idx="415">
                  <c:v>214.78628935724316</c:v>
                </c:pt>
                <c:pt idx="416">
                  <c:v>214.72990508416359</c:v>
                </c:pt>
                <c:pt idx="417">
                  <c:v>214.68288316999758</c:v>
                </c:pt>
                <c:pt idx="418">
                  <c:v>214.66402420355584</c:v>
                </c:pt>
                <c:pt idx="419">
                  <c:v>214.60281124007375</c:v>
                </c:pt>
                <c:pt idx="420">
                  <c:v>214.59174052418015</c:v>
                </c:pt>
                <c:pt idx="421">
                  <c:v>214.58188666693039</c:v>
                </c:pt>
                <c:pt idx="422">
                  <c:v>214.60781862262795</c:v>
                </c:pt>
                <c:pt idx="423">
                  <c:v>214.57911746842927</c:v>
                </c:pt>
                <c:pt idx="424">
                  <c:v>214.56620103866734</c:v>
                </c:pt>
                <c:pt idx="425">
                  <c:v>214.48293949090058</c:v>
                </c:pt>
                <c:pt idx="426">
                  <c:v>214.43025374505353</c:v>
                </c:pt>
                <c:pt idx="427">
                  <c:v>214.34150892092083</c:v>
                </c:pt>
                <c:pt idx="428">
                  <c:v>214.25129040362165</c:v>
                </c:pt>
                <c:pt idx="429">
                  <c:v>214.14433780810066</c:v>
                </c:pt>
                <c:pt idx="430">
                  <c:v>214.00763951170276</c:v>
                </c:pt>
                <c:pt idx="431">
                  <c:v>213.83086344042283</c:v>
                </c:pt>
                <c:pt idx="432">
                  <c:v>213.6638608630256</c:v>
                </c:pt>
                <c:pt idx="433">
                  <c:v>213.52063169933447</c:v>
                </c:pt>
                <c:pt idx="434">
                  <c:v>213.40720068601212</c:v>
                </c:pt>
                <c:pt idx="435">
                  <c:v>213.2395792069633</c:v>
                </c:pt>
                <c:pt idx="436">
                  <c:v>213.06091472721496</c:v>
                </c:pt>
                <c:pt idx="437">
                  <c:v>212.86695072442518</c:v>
                </c:pt>
                <c:pt idx="438">
                  <c:v>212.66563793867559</c:v>
                </c:pt>
                <c:pt idx="439">
                  <c:v>212.51134747092965</c:v>
                </c:pt>
                <c:pt idx="440">
                  <c:v>212.35970978376514</c:v>
                </c:pt>
                <c:pt idx="441">
                  <c:v>212.18695730840741</c:v>
                </c:pt>
                <c:pt idx="442">
                  <c:v>212.04336453288718</c:v>
                </c:pt>
                <c:pt idx="443">
                  <c:v>211.88196612559076</c:v>
                </c:pt>
                <c:pt idx="444">
                  <c:v>211.68367987021958</c:v>
                </c:pt>
                <c:pt idx="445">
                  <c:v>211.43651284562458</c:v>
                </c:pt>
                <c:pt idx="446">
                  <c:v>211.15600902646136</c:v>
                </c:pt>
                <c:pt idx="447">
                  <c:v>210.85211988442563</c:v>
                </c:pt>
                <c:pt idx="448">
                  <c:v>210.44657600970964</c:v>
                </c:pt>
                <c:pt idx="449">
                  <c:v>210.09415038398416</c:v>
                </c:pt>
                <c:pt idx="450">
                  <c:v>209.73599901741045</c:v>
                </c:pt>
                <c:pt idx="451">
                  <c:v>209.43930833163435</c:v>
                </c:pt>
                <c:pt idx="452">
                  <c:v>209.2232755877678</c:v>
                </c:pt>
                <c:pt idx="453">
                  <c:v>209.05768133431201</c:v>
                </c:pt>
                <c:pt idx="454">
                  <c:v>208.8699841214767</c:v>
                </c:pt>
                <c:pt idx="455">
                  <c:v>208.73024447349061</c:v>
                </c:pt>
                <c:pt idx="456">
                  <c:v>208.68615097133599</c:v>
                </c:pt>
                <c:pt idx="457">
                  <c:v>208.66730943320056</c:v>
                </c:pt>
                <c:pt idx="458">
                  <c:v>208.6761540525504</c:v>
                </c:pt>
                <c:pt idx="459">
                  <c:v>208.8140129378971</c:v>
                </c:pt>
                <c:pt idx="460">
                  <c:v>208.92059934422085</c:v>
                </c:pt>
                <c:pt idx="461">
                  <c:v>209.00168449135916</c:v>
                </c:pt>
                <c:pt idx="462">
                  <c:v>209.03096851950946</c:v>
                </c:pt>
                <c:pt idx="463">
                  <c:v>209.02777115217603</c:v>
                </c:pt>
                <c:pt idx="464">
                  <c:v>208.98817653955192</c:v>
                </c:pt>
                <c:pt idx="465">
                  <c:v>208.98925885066058</c:v>
                </c:pt>
                <c:pt idx="466">
                  <c:v>209.02179884820868</c:v>
                </c:pt>
                <c:pt idx="467">
                  <c:v>209.16961516982096</c:v>
                </c:pt>
                <c:pt idx="468">
                  <c:v>209.37129729885999</c:v>
                </c:pt>
                <c:pt idx="469">
                  <c:v>209.58787630135066</c:v>
                </c:pt>
                <c:pt idx="470">
                  <c:v>209.78261436538426</c:v>
                </c:pt>
                <c:pt idx="471">
                  <c:v>209.93941243757814</c:v>
                </c:pt>
                <c:pt idx="472">
                  <c:v>210.14660352312856</c:v>
                </c:pt>
                <c:pt idx="473">
                  <c:v>210.35373462958898</c:v>
                </c:pt>
                <c:pt idx="474">
                  <c:v>210.49141965993644</c:v>
                </c:pt>
                <c:pt idx="475">
                  <c:v>210.6819267815209</c:v>
                </c:pt>
                <c:pt idx="476">
                  <c:v>210.85326826827742</c:v>
                </c:pt>
                <c:pt idx="477">
                  <c:v>210.93784932754639</c:v>
                </c:pt>
                <c:pt idx="478">
                  <c:v>210.87979800031977</c:v>
                </c:pt>
                <c:pt idx="479">
                  <c:v>210.89598608687422</c:v>
                </c:pt>
                <c:pt idx="480">
                  <c:v>210.96196156515094</c:v>
                </c:pt>
                <c:pt idx="481">
                  <c:v>211.01132011056393</c:v>
                </c:pt>
                <c:pt idx="482">
                  <c:v>211.11741071624405</c:v>
                </c:pt>
                <c:pt idx="483">
                  <c:v>211.16262961950991</c:v>
                </c:pt>
                <c:pt idx="484">
                  <c:v>211.19292823341937</c:v>
                </c:pt>
                <c:pt idx="485">
                  <c:v>211.34347213592687</c:v>
                </c:pt>
                <c:pt idx="486">
                  <c:v>211.50691838148828</c:v>
                </c:pt>
                <c:pt idx="487">
                  <c:v>211.70878728588966</c:v>
                </c:pt>
                <c:pt idx="488">
                  <c:v>211.94227433143615</c:v>
                </c:pt>
                <c:pt idx="489">
                  <c:v>212.17181496574193</c:v>
                </c:pt>
                <c:pt idx="490">
                  <c:v>212.3446480130996</c:v>
                </c:pt>
                <c:pt idx="491">
                  <c:v>212.54219580121611</c:v>
                </c:pt>
                <c:pt idx="492">
                  <c:v>212.74750480791508</c:v>
                </c:pt>
                <c:pt idx="493">
                  <c:v>213.00330550774319</c:v>
                </c:pt>
                <c:pt idx="494">
                  <c:v>213.35886789169683</c:v>
                </c:pt>
                <c:pt idx="495">
                  <c:v>213.75728720309058</c:v>
                </c:pt>
                <c:pt idx="496">
                  <c:v>214.13499041855479</c:v>
                </c:pt>
                <c:pt idx="497">
                  <c:v>214.44448090068019</c:v>
                </c:pt>
                <c:pt idx="498">
                  <c:v>214.73022933952765</c:v>
                </c:pt>
                <c:pt idx="499">
                  <c:v>214.96924586518222</c:v>
                </c:pt>
                <c:pt idx="500">
                  <c:v>215.22797859632257</c:v>
                </c:pt>
                <c:pt idx="501">
                  <c:v>215.51884774994826</c:v>
                </c:pt>
                <c:pt idx="502">
                  <c:v>215.6879870221903</c:v>
                </c:pt>
                <c:pt idx="503">
                  <c:v>215.84920275995637</c:v>
                </c:pt>
                <c:pt idx="504">
                  <c:v>215.94101156645749</c:v>
                </c:pt>
                <c:pt idx="505">
                  <c:v>215.93354531995649</c:v>
                </c:pt>
                <c:pt idx="506">
                  <c:v>215.96542725175664</c:v>
                </c:pt>
                <c:pt idx="507">
                  <c:v>215.95796397434853</c:v>
                </c:pt>
                <c:pt idx="508">
                  <c:v>215.97496707093211</c:v>
                </c:pt>
                <c:pt idx="509">
                  <c:v>216.00411511648798</c:v>
                </c:pt>
                <c:pt idx="510">
                  <c:v>216.06539202461784</c:v>
                </c:pt>
                <c:pt idx="511">
                  <c:v>216.08969532424192</c:v>
                </c:pt>
                <c:pt idx="512">
                  <c:v>216.03632384507659</c:v>
                </c:pt>
                <c:pt idx="513">
                  <c:v>216.09988035706482</c:v>
                </c:pt>
                <c:pt idx="514">
                  <c:v>216.21536658673122</c:v>
                </c:pt>
                <c:pt idx="515">
                  <c:v>216.29984463169629</c:v>
                </c:pt>
                <c:pt idx="516">
                  <c:v>216.45898686171145</c:v>
                </c:pt>
                <c:pt idx="517">
                  <c:v>216.53492021872725</c:v>
                </c:pt>
                <c:pt idx="518">
                  <c:v>216.62952346209772</c:v>
                </c:pt>
                <c:pt idx="519">
                  <c:v>216.73298985700049</c:v>
                </c:pt>
                <c:pt idx="520">
                  <c:v>216.85554352859933</c:v>
                </c:pt>
                <c:pt idx="521">
                  <c:v>217.01783663865842</c:v>
                </c:pt>
                <c:pt idx="522">
                  <c:v>217.15990505062479</c:v>
                </c:pt>
                <c:pt idx="523">
                  <c:v>217.32691452187612</c:v>
                </c:pt>
                <c:pt idx="524">
                  <c:v>217.42055518820774</c:v>
                </c:pt>
                <c:pt idx="525">
                  <c:v>217.44990599124867</c:v>
                </c:pt>
                <c:pt idx="526">
                  <c:v>217.6046290161612</c:v>
                </c:pt>
                <c:pt idx="527">
                  <c:v>217.73436605436981</c:v>
                </c:pt>
                <c:pt idx="528">
                  <c:v>217.85987828394221</c:v>
                </c:pt>
                <c:pt idx="529">
                  <c:v>218.03523748068648</c:v>
                </c:pt>
                <c:pt idx="530">
                  <c:v>218.15353328339035</c:v>
                </c:pt>
                <c:pt idx="531">
                  <c:v>218.21880940720155</c:v>
                </c:pt>
                <c:pt idx="532">
                  <c:v>218.31511376881096</c:v>
                </c:pt>
                <c:pt idx="533">
                  <c:v>218.46072997219807</c:v>
                </c:pt>
                <c:pt idx="534">
                  <c:v>218.54794727475394</c:v>
                </c:pt>
                <c:pt idx="535">
                  <c:v>218.6114414849545</c:v>
                </c:pt>
                <c:pt idx="536">
                  <c:v>218.68365103473542</c:v>
                </c:pt>
                <c:pt idx="537">
                  <c:v>218.71247976153504</c:v>
                </c:pt>
                <c:pt idx="538">
                  <c:v>218.70452096624504</c:v>
                </c:pt>
                <c:pt idx="539">
                  <c:v>218.68889826892757</c:v>
                </c:pt>
                <c:pt idx="540">
                  <c:v>218.71794539245337</c:v>
                </c:pt>
                <c:pt idx="541">
                  <c:v>218.75804907695107</c:v>
                </c:pt>
                <c:pt idx="542">
                  <c:v>218.8614403674288</c:v>
                </c:pt>
                <c:pt idx="543">
                  <c:v>218.97137503548944</c:v>
                </c:pt>
                <c:pt idx="544">
                  <c:v>219.08174632392425</c:v>
                </c:pt>
                <c:pt idx="545">
                  <c:v>219.30957518814452</c:v>
                </c:pt>
                <c:pt idx="546">
                  <c:v>219.55819045346246</c:v>
                </c:pt>
                <c:pt idx="547">
                  <c:v>219.75127236719175</c:v>
                </c:pt>
                <c:pt idx="548">
                  <c:v>219.95234313680447</c:v>
                </c:pt>
                <c:pt idx="549">
                  <c:v>220.19736975703708</c:v>
                </c:pt>
                <c:pt idx="550">
                  <c:v>220.49979798652262</c:v>
                </c:pt>
                <c:pt idx="551">
                  <c:v>220.7474028492276</c:v>
                </c:pt>
                <c:pt idx="552">
                  <c:v>221.01331836247525</c:v>
                </c:pt>
                <c:pt idx="553">
                  <c:v>221.17002455532753</c:v>
                </c:pt>
                <c:pt idx="554">
                  <c:v>221.30617020415784</c:v>
                </c:pt>
                <c:pt idx="555">
                  <c:v>221.31986957835991</c:v>
                </c:pt>
                <c:pt idx="556">
                  <c:v>221.29424966615389</c:v>
                </c:pt>
                <c:pt idx="557">
                  <c:v>221.3170380658562</c:v>
                </c:pt>
                <c:pt idx="558">
                  <c:v>221.38634164255819</c:v>
                </c:pt>
                <c:pt idx="559">
                  <c:v>221.38528028988105</c:v>
                </c:pt>
                <c:pt idx="560">
                  <c:v>221.32626066072308</c:v>
                </c:pt>
                <c:pt idx="561">
                  <c:v>221.31716308707121</c:v>
                </c:pt>
                <c:pt idx="562">
                  <c:v>221.34125324124142</c:v>
                </c:pt>
                <c:pt idx="563">
                  <c:v>221.4074773756999</c:v>
                </c:pt>
                <c:pt idx="564">
                  <c:v>221.50422483508706</c:v>
                </c:pt>
                <c:pt idx="565">
                  <c:v>221.56933720689563</c:v>
                </c:pt>
                <c:pt idx="566">
                  <c:v>221.73301672463688</c:v>
                </c:pt>
                <c:pt idx="567">
                  <c:v>221.85546069258922</c:v>
                </c:pt>
                <c:pt idx="568">
                  <c:v>221.89486236445126</c:v>
                </c:pt>
                <c:pt idx="569">
                  <c:v>221.95387888344018</c:v>
                </c:pt>
                <c:pt idx="570">
                  <c:v>222.03602009239111</c:v>
                </c:pt>
                <c:pt idx="571">
                  <c:v>222.08332167438923</c:v>
                </c:pt>
                <c:pt idx="572">
                  <c:v>222.11598142240368</c:v>
                </c:pt>
                <c:pt idx="573">
                  <c:v>222.05156973747211</c:v>
                </c:pt>
                <c:pt idx="574">
                  <c:v>221.9089745313498</c:v>
                </c:pt>
                <c:pt idx="575">
                  <c:v>221.71239411705295</c:v>
                </c:pt>
                <c:pt idx="576">
                  <c:v>221.43353694789025</c:v>
                </c:pt>
                <c:pt idx="577">
                  <c:v>221.16991506650629</c:v>
                </c:pt>
                <c:pt idx="578">
                  <c:v>220.87783852717814</c:v>
                </c:pt>
                <c:pt idx="579">
                  <c:v>220.63745123319796</c:v>
                </c:pt>
                <c:pt idx="580">
                  <c:v>220.38664157942864</c:v>
                </c:pt>
                <c:pt idx="581">
                  <c:v>220.14516612365742</c:v>
                </c:pt>
                <c:pt idx="582">
                  <c:v>219.95129523277552</c:v>
                </c:pt>
                <c:pt idx="583">
                  <c:v>219.682049004047</c:v>
                </c:pt>
                <c:pt idx="584">
                  <c:v>219.4211806798107</c:v>
                </c:pt>
                <c:pt idx="585">
                  <c:v>219.18582643391798</c:v>
                </c:pt>
                <c:pt idx="586">
                  <c:v>219.04418800572506</c:v>
                </c:pt>
                <c:pt idx="587">
                  <c:v>218.98535016835078</c:v>
                </c:pt>
                <c:pt idx="588">
                  <c:v>219.01460438949897</c:v>
                </c:pt>
                <c:pt idx="589">
                  <c:v>219.04465482510051</c:v>
                </c:pt>
                <c:pt idx="590">
                  <c:v>219.04304790214647</c:v>
                </c:pt>
                <c:pt idx="591">
                  <c:v>219.02704846396986</c:v>
                </c:pt>
                <c:pt idx="592">
                  <c:v>218.95236595457433</c:v>
                </c:pt>
                <c:pt idx="593">
                  <c:v>218.83445174229212</c:v>
                </c:pt>
                <c:pt idx="594">
                  <c:v>218.8049825088292</c:v>
                </c:pt>
                <c:pt idx="595">
                  <c:v>218.78665049649419</c:v>
                </c:pt>
                <c:pt idx="596">
                  <c:v>218.80202367401881</c:v>
                </c:pt>
                <c:pt idx="597">
                  <c:v>218.7076287106556</c:v>
                </c:pt>
                <c:pt idx="598">
                  <c:v>218.69744444691483</c:v>
                </c:pt>
                <c:pt idx="599">
                  <c:v>218.59921619151598</c:v>
                </c:pt>
                <c:pt idx="600">
                  <c:v>218.65037469031429</c:v>
                </c:pt>
                <c:pt idx="601">
                  <c:v>218.71803974295148</c:v>
                </c:pt>
                <c:pt idx="602">
                  <c:v>218.82107163774145</c:v>
                </c:pt>
                <c:pt idx="603">
                  <c:v>218.91770310137892</c:v>
                </c:pt>
                <c:pt idx="604">
                  <c:v>219.16271338692317</c:v>
                </c:pt>
                <c:pt idx="605">
                  <c:v>219.35679712234031</c:v>
                </c:pt>
                <c:pt idx="606">
                  <c:v>219.56225793698127</c:v>
                </c:pt>
                <c:pt idx="607">
                  <c:v>219.68500936571897</c:v>
                </c:pt>
                <c:pt idx="608">
                  <c:v>219.94012003343732</c:v>
                </c:pt>
                <c:pt idx="609">
                  <c:v>220.15112724611376</c:v>
                </c:pt>
                <c:pt idx="610">
                  <c:v>220.35110952576744</c:v>
                </c:pt>
                <c:pt idx="611">
                  <c:v>220.41922752569275</c:v>
                </c:pt>
                <c:pt idx="612">
                  <c:v>220.52408040513657</c:v>
                </c:pt>
                <c:pt idx="613">
                  <c:v>220.59087671530062</c:v>
                </c:pt>
                <c:pt idx="614">
                  <c:v>220.80008892124567</c:v>
                </c:pt>
                <c:pt idx="615">
                  <c:v>221.00816436171874</c:v>
                </c:pt>
                <c:pt idx="616">
                  <c:v>221.14365420560179</c:v>
                </c:pt>
                <c:pt idx="617">
                  <c:v>221.279753862414</c:v>
                </c:pt>
                <c:pt idx="618">
                  <c:v>221.55669712754647</c:v>
                </c:pt>
                <c:pt idx="619">
                  <c:v>221.77273866132637</c:v>
                </c:pt>
                <c:pt idx="620">
                  <c:v>221.94491519852917</c:v>
                </c:pt>
                <c:pt idx="621">
                  <c:v>222.1110337126961</c:v>
                </c:pt>
                <c:pt idx="622">
                  <c:v>222.26232134456771</c:v>
                </c:pt>
                <c:pt idx="623">
                  <c:v>222.37170510524913</c:v>
                </c:pt>
                <c:pt idx="624">
                  <c:v>222.55544732503873</c:v>
                </c:pt>
                <c:pt idx="625">
                  <c:v>222.63422952618097</c:v>
                </c:pt>
                <c:pt idx="626">
                  <c:v>222.59736608030269</c:v>
                </c:pt>
                <c:pt idx="627">
                  <c:v>222.57925674568065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819264"/>
        <c:axId val="93821184"/>
      </c:scatterChart>
      <c:valAx>
        <c:axId val="93819264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821184"/>
        <c:crosses val="autoZero"/>
        <c:crossBetween val="midCat"/>
        <c:majorUnit val="10"/>
        <c:minorUnit val="5"/>
      </c:valAx>
      <c:valAx>
        <c:axId val="9382118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81926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(A40)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(A40)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1.7448051750146303</c:v>
                </c:pt>
                <c:pt idx="1">
                  <c:v>1.1933234776693966</c:v>
                </c:pt>
                <c:pt idx="2">
                  <c:v>0.95499832396679685</c:v>
                </c:pt>
                <c:pt idx="3">
                  <c:v>0.84175755624594839</c:v>
                </c:pt>
                <c:pt idx="4">
                  <c:v>0.76820763794293445</c:v>
                </c:pt>
                <c:pt idx="5">
                  <c:v>0.7533990436476885</c:v>
                </c:pt>
                <c:pt idx="6">
                  <c:v>0.7004467757327677</c:v>
                </c:pt>
                <c:pt idx="7">
                  <c:v>0.68703564797190175</c:v>
                </c:pt>
                <c:pt idx="8">
                  <c:v>0.52727778352596311</c:v>
                </c:pt>
                <c:pt idx="9">
                  <c:v>0.51008384281227004</c:v>
                </c:pt>
                <c:pt idx="10">
                  <c:v>0.51953267699357419</c:v>
                </c:pt>
                <c:pt idx="11">
                  <c:v>0.52118703742557171</c:v>
                </c:pt>
                <c:pt idx="12">
                  <c:v>0.53413660244087036</c:v>
                </c:pt>
                <c:pt idx="13">
                  <c:v>0.52929994302945227</c:v>
                </c:pt>
                <c:pt idx="14">
                  <c:v>0.54211078829811787</c:v>
                </c:pt>
                <c:pt idx="15">
                  <c:v>0.55151728247860532</c:v>
                </c:pt>
                <c:pt idx="16">
                  <c:v>0.55703112335731819</c:v>
                </c:pt>
                <c:pt idx="17">
                  <c:v>0.54568751597089149</c:v>
                </c:pt>
                <c:pt idx="18">
                  <c:v>0.46871341551627738</c:v>
                </c:pt>
                <c:pt idx="19">
                  <c:v>0.4825211722556732</c:v>
                </c:pt>
                <c:pt idx="20">
                  <c:v>0.48424783648726977</c:v>
                </c:pt>
                <c:pt idx="21">
                  <c:v>0.48080116110031046</c:v>
                </c:pt>
                <c:pt idx="22">
                  <c:v>0.47398711759836804</c:v>
                </c:pt>
                <c:pt idx="23">
                  <c:v>0.47313014193635844</c:v>
                </c:pt>
                <c:pt idx="24">
                  <c:v>0.46468356716123543</c:v>
                </c:pt>
                <c:pt idx="25">
                  <c:v>0.45051171617323843</c:v>
                </c:pt>
                <c:pt idx="26">
                  <c:v>0.4398137464787073</c:v>
                </c:pt>
                <c:pt idx="27">
                  <c:v>0.42767158376093956</c:v>
                </c:pt>
                <c:pt idx="28">
                  <c:v>0.36439920440726337</c:v>
                </c:pt>
                <c:pt idx="29">
                  <c:v>0.35319695410386481</c:v>
                </c:pt>
                <c:pt idx="30">
                  <c:v>0.34113210769170277</c:v>
                </c:pt>
                <c:pt idx="31">
                  <c:v>0.332920149230994</c:v>
                </c:pt>
                <c:pt idx="32">
                  <c:v>0.31831250126193594</c:v>
                </c:pt>
                <c:pt idx="33">
                  <c:v>0.30469494978272332</c:v>
                </c:pt>
                <c:pt idx="34">
                  <c:v>0.28863776252136264</c:v>
                </c:pt>
                <c:pt idx="35">
                  <c:v>0.27213628049116201</c:v>
                </c:pt>
                <c:pt idx="36">
                  <c:v>0.2573621821078011</c:v>
                </c:pt>
                <c:pt idx="37">
                  <c:v>0.23875475208944505</c:v>
                </c:pt>
                <c:pt idx="38">
                  <c:v>0.19905973182844033</c:v>
                </c:pt>
                <c:pt idx="39">
                  <c:v>0.18472373227355565</c:v>
                </c:pt>
                <c:pt idx="40">
                  <c:v>0.17121050868536747</c:v>
                </c:pt>
                <c:pt idx="41">
                  <c:v>0.15861419542345703</c:v>
                </c:pt>
                <c:pt idx="42">
                  <c:v>0.14661883140086923</c:v>
                </c:pt>
                <c:pt idx="43">
                  <c:v>0.13580795304582222</c:v>
                </c:pt>
                <c:pt idx="44">
                  <c:v>0.12582027613265204</c:v>
                </c:pt>
                <c:pt idx="45">
                  <c:v>0.11691228957802245</c:v>
                </c:pt>
                <c:pt idx="46">
                  <c:v>0.10857843076267444</c:v>
                </c:pt>
                <c:pt idx="47">
                  <c:v>0.10127677925875436</c:v>
                </c:pt>
                <c:pt idx="48">
                  <c:v>8.6786887718726502E-2</c:v>
                </c:pt>
                <c:pt idx="49">
                  <c:v>8.0966151770895112E-2</c:v>
                </c:pt>
                <c:pt idx="50">
                  <c:v>7.5787338635336932E-2</c:v>
                </c:pt>
                <c:pt idx="51">
                  <c:v>7.0887185669071998E-2</c:v>
                </c:pt>
                <c:pt idx="52">
                  <c:v>6.6578551403293204E-2</c:v>
                </c:pt>
                <c:pt idx="53">
                  <c:v>6.2538711039091463E-2</c:v>
                </c:pt>
                <c:pt idx="54">
                  <c:v>5.9046267776281365E-2</c:v>
                </c:pt>
                <c:pt idx="55">
                  <c:v>5.5877162304163307E-2</c:v>
                </c:pt>
                <c:pt idx="56">
                  <c:v>5.294712719304788E-2</c:v>
                </c:pt>
                <c:pt idx="57">
                  <c:v>5.0270049004173395E-2</c:v>
                </c:pt>
                <c:pt idx="58">
                  <c:v>4.4644032529408094E-2</c:v>
                </c:pt>
                <c:pt idx="59">
                  <c:v>4.2510005812578432E-2</c:v>
                </c:pt>
                <c:pt idx="60">
                  <c:v>4.0508436381291861E-2</c:v>
                </c:pt>
                <c:pt idx="61">
                  <c:v>3.87801014370786E-2</c:v>
                </c:pt>
                <c:pt idx="62">
                  <c:v>3.7147742629209467E-2</c:v>
                </c:pt>
                <c:pt idx="63">
                  <c:v>3.568944688080624E-2</c:v>
                </c:pt>
                <c:pt idx="64">
                  <c:v>3.4277311840211794E-2</c:v>
                </c:pt>
                <c:pt idx="65">
                  <c:v>3.2962678153083028E-2</c:v>
                </c:pt>
                <c:pt idx="66">
                  <c:v>3.1815010023954551E-2</c:v>
                </c:pt>
                <c:pt idx="67">
                  <c:v>3.070329235869889E-2</c:v>
                </c:pt>
                <c:pt idx="68">
                  <c:v>2.7957352148474866E-2</c:v>
                </c:pt>
                <c:pt idx="69">
                  <c:v>2.7045271164482732E-2</c:v>
                </c:pt>
                <c:pt idx="70">
                  <c:v>2.6240773785134432E-2</c:v>
                </c:pt>
                <c:pt idx="71">
                  <c:v>2.5644872798956032E-2</c:v>
                </c:pt>
                <c:pt idx="72">
                  <c:v>2.5120140811543807E-2</c:v>
                </c:pt>
                <c:pt idx="73">
                  <c:v>2.4699677042500111E-2</c:v>
                </c:pt>
                <c:pt idx="74">
                  <c:v>2.4350174535116453E-2</c:v>
                </c:pt>
                <c:pt idx="75">
                  <c:v>2.4124601188285893E-2</c:v>
                </c:pt>
                <c:pt idx="76">
                  <c:v>2.3972162336932931E-2</c:v>
                </c:pt>
                <c:pt idx="77">
                  <c:v>2.3818465095375177E-2</c:v>
                </c:pt>
                <c:pt idx="78">
                  <c:v>2.2568722429063298E-2</c:v>
                </c:pt>
                <c:pt idx="79">
                  <c:v>2.2675312845378773E-2</c:v>
                </c:pt>
                <c:pt idx="80">
                  <c:v>2.2895089751991282E-2</c:v>
                </c:pt>
                <c:pt idx="81">
                  <c:v>2.3100784534750694E-2</c:v>
                </c:pt>
                <c:pt idx="82">
                  <c:v>2.33547533217844E-2</c:v>
                </c:pt>
                <c:pt idx="83">
                  <c:v>2.3729449741647399E-2</c:v>
                </c:pt>
                <c:pt idx="84">
                  <c:v>2.4085422949863048E-2</c:v>
                </c:pt>
                <c:pt idx="85">
                  <c:v>2.4509947445367705E-2</c:v>
                </c:pt>
                <c:pt idx="86">
                  <c:v>2.4957294536532164E-2</c:v>
                </c:pt>
                <c:pt idx="87">
                  <c:v>2.5533872803267795E-2</c:v>
                </c:pt>
                <c:pt idx="88">
                  <c:v>2.492427140499243E-2</c:v>
                </c:pt>
                <c:pt idx="89">
                  <c:v>2.5506997495360135E-2</c:v>
                </c:pt>
                <c:pt idx="90">
                  <c:v>2.6115905521429977E-2</c:v>
                </c:pt>
                <c:pt idx="91">
                  <c:v>2.6733948167182931E-2</c:v>
                </c:pt>
                <c:pt idx="92">
                  <c:v>2.7422843581182008E-2</c:v>
                </c:pt>
                <c:pt idx="93">
                  <c:v>2.8123355808159955E-2</c:v>
                </c:pt>
                <c:pt idx="94">
                  <c:v>2.8778244453632442E-2</c:v>
                </c:pt>
                <c:pt idx="95">
                  <c:v>2.9448397804263362E-2</c:v>
                </c:pt>
                <c:pt idx="96">
                  <c:v>3.0216494698610631E-2</c:v>
                </c:pt>
                <c:pt idx="97">
                  <c:v>3.0974456365474943E-2</c:v>
                </c:pt>
                <c:pt idx="98">
                  <c:v>3.0361268826501239E-2</c:v>
                </c:pt>
                <c:pt idx="99">
                  <c:v>3.110380128442914E-2</c:v>
                </c:pt>
                <c:pt idx="100">
                  <c:v>3.1904416476083053E-2</c:v>
                </c:pt>
                <c:pt idx="101">
                  <c:v>3.2809733112154335E-2</c:v>
                </c:pt>
                <c:pt idx="102">
                  <c:v>3.3647043404554287E-2</c:v>
                </c:pt>
                <c:pt idx="103">
                  <c:v>3.4552800119759156E-2</c:v>
                </c:pt>
                <c:pt idx="104">
                  <c:v>3.5442380366982017E-2</c:v>
                </c:pt>
                <c:pt idx="105">
                  <c:v>3.6403887868242668E-2</c:v>
                </c:pt>
                <c:pt idx="106">
                  <c:v>3.7333482290425067E-2</c:v>
                </c:pt>
                <c:pt idx="107">
                  <c:v>3.8261350542747243E-2</c:v>
                </c:pt>
                <c:pt idx="108">
                  <c:v>3.7634002847055537E-2</c:v>
                </c:pt>
                <c:pt idx="109">
                  <c:v>3.8530648892214477E-2</c:v>
                </c:pt>
                <c:pt idx="110">
                  <c:v>3.9437723432271005E-2</c:v>
                </c:pt>
                <c:pt idx="111">
                  <c:v>4.0304674549498778E-2</c:v>
                </c:pt>
                <c:pt idx="112">
                  <c:v>4.1261994889590772E-2</c:v>
                </c:pt>
                <c:pt idx="113">
                  <c:v>4.2229653836861059E-2</c:v>
                </c:pt>
                <c:pt idx="114">
                  <c:v>4.319034923154659E-2</c:v>
                </c:pt>
                <c:pt idx="115">
                  <c:v>4.4215269691210896E-2</c:v>
                </c:pt>
                <c:pt idx="116">
                  <c:v>4.5216185045503239E-2</c:v>
                </c:pt>
                <c:pt idx="117">
                  <c:v>4.6291213283914723E-2</c:v>
                </c:pt>
                <c:pt idx="118">
                  <c:v>4.5660891654057421E-2</c:v>
                </c:pt>
                <c:pt idx="119">
                  <c:v>4.6742772057812278E-2</c:v>
                </c:pt>
                <c:pt idx="120">
                  <c:v>4.7911762759240459E-2</c:v>
                </c:pt>
                <c:pt idx="121">
                  <c:v>4.9030644222784296E-2</c:v>
                </c:pt>
                <c:pt idx="122">
                  <c:v>5.0322265306009105E-2</c:v>
                </c:pt>
                <c:pt idx="123">
                  <c:v>5.1632100236468116E-2</c:v>
                </c:pt>
                <c:pt idx="124">
                  <c:v>5.2823134403425787E-2</c:v>
                </c:pt>
                <c:pt idx="125">
                  <c:v>5.4064961188276611E-2</c:v>
                </c:pt>
                <c:pt idx="126">
                  <c:v>5.521595706041818E-2</c:v>
                </c:pt>
                <c:pt idx="127">
                  <c:v>5.6568907123740506E-2</c:v>
                </c:pt>
                <c:pt idx="128">
                  <c:v>5.5594923139138296E-2</c:v>
                </c:pt>
                <c:pt idx="129">
                  <c:v>5.6709094290144806E-2</c:v>
                </c:pt>
                <c:pt idx="130">
                  <c:v>5.7753146023793077E-2</c:v>
                </c:pt>
                <c:pt idx="131">
                  <c:v>5.8808068441672495E-2</c:v>
                </c:pt>
                <c:pt idx="132">
                  <c:v>5.988752328525733E-2</c:v>
                </c:pt>
                <c:pt idx="133">
                  <c:v>6.0847604672550147E-2</c:v>
                </c:pt>
                <c:pt idx="134">
                  <c:v>6.196391455035187E-2</c:v>
                </c:pt>
                <c:pt idx="135">
                  <c:v>6.3031193725847673E-2</c:v>
                </c:pt>
                <c:pt idx="136">
                  <c:v>6.4129176076598515E-2</c:v>
                </c:pt>
                <c:pt idx="137">
                  <c:v>6.5324262191119434E-2</c:v>
                </c:pt>
                <c:pt idx="138">
                  <c:v>6.427533950752165E-2</c:v>
                </c:pt>
                <c:pt idx="139">
                  <c:v>6.5443077129184721E-2</c:v>
                </c:pt>
                <c:pt idx="140">
                  <c:v>6.6604984345355139E-2</c:v>
                </c:pt>
                <c:pt idx="141">
                  <c:v>6.7660365833432393E-2</c:v>
                </c:pt>
                <c:pt idx="142">
                  <c:v>6.8762510071446431E-2</c:v>
                </c:pt>
                <c:pt idx="143">
                  <c:v>6.9705777127536173E-2</c:v>
                </c:pt>
                <c:pt idx="144">
                  <c:v>7.0716120077869191E-2</c:v>
                </c:pt>
                <c:pt idx="145">
                  <c:v>7.1647795589826063E-2</c:v>
                </c:pt>
                <c:pt idx="146">
                  <c:v>7.2542176107974338E-2</c:v>
                </c:pt>
                <c:pt idx="147">
                  <c:v>7.3413216387809607E-2</c:v>
                </c:pt>
                <c:pt idx="148">
                  <c:v>7.1884609524212773E-2</c:v>
                </c:pt>
                <c:pt idx="149">
                  <c:v>7.2958220442589553E-2</c:v>
                </c:pt>
                <c:pt idx="150">
                  <c:v>7.3912763694787914E-2</c:v>
                </c:pt>
                <c:pt idx="151">
                  <c:v>7.4991000853545445E-2</c:v>
                </c:pt>
                <c:pt idx="152">
                  <c:v>7.5886267644936348E-2</c:v>
                </c:pt>
                <c:pt idx="153">
                  <c:v>7.6917685727808688E-2</c:v>
                </c:pt>
                <c:pt idx="154">
                  <c:v>7.8218393079083334E-2</c:v>
                </c:pt>
                <c:pt idx="155">
                  <c:v>7.9417375788173886E-2</c:v>
                </c:pt>
                <c:pt idx="156">
                  <c:v>8.0465333735027345E-2</c:v>
                </c:pt>
                <c:pt idx="157">
                  <c:v>8.1411746695154288E-2</c:v>
                </c:pt>
                <c:pt idx="158">
                  <c:v>7.9969624445758669E-2</c:v>
                </c:pt>
                <c:pt idx="159">
                  <c:v>8.1181423860196777E-2</c:v>
                </c:pt>
                <c:pt idx="160">
                  <c:v>8.2459705046816434E-2</c:v>
                </c:pt>
                <c:pt idx="161">
                  <c:v>8.3442585636493358E-2</c:v>
                </c:pt>
                <c:pt idx="162">
                  <c:v>8.4683319883620448E-2</c:v>
                </c:pt>
                <c:pt idx="163">
                  <c:v>8.5849380952581086E-2</c:v>
                </c:pt>
                <c:pt idx="164">
                  <c:v>8.7387652876821986E-2</c:v>
                </c:pt>
                <c:pt idx="165">
                  <c:v>8.8916845621845542E-2</c:v>
                </c:pt>
                <c:pt idx="166">
                  <c:v>9.0107565986909305E-2</c:v>
                </c:pt>
                <c:pt idx="167">
                  <c:v>9.1433121161682757E-2</c:v>
                </c:pt>
                <c:pt idx="168">
                  <c:v>9.0166977793550318E-2</c:v>
                </c:pt>
                <c:pt idx="169">
                  <c:v>9.157722126715008E-2</c:v>
                </c:pt>
                <c:pt idx="170">
                  <c:v>9.2937304088399703E-2</c:v>
                </c:pt>
                <c:pt idx="171">
                  <c:v>9.4304089029464216E-2</c:v>
                </c:pt>
                <c:pt idx="172">
                  <c:v>9.5736897735578072E-2</c:v>
                </c:pt>
                <c:pt idx="173">
                  <c:v>9.7423104594178439E-2</c:v>
                </c:pt>
                <c:pt idx="174">
                  <c:v>9.900811161788739E-2</c:v>
                </c:pt>
                <c:pt idx="175">
                  <c:v>0.10093597721589675</c:v>
                </c:pt>
                <c:pt idx="176">
                  <c:v>0.10279120305122841</c:v>
                </c:pt>
                <c:pt idx="177">
                  <c:v>0.10482626374270558</c:v>
                </c:pt>
                <c:pt idx="178">
                  <c:v>0.10397348250266526</c:v>
                </c:pt>
                <c:pt idx="179">
                  <c:v>0.10571658838712575</c:v>
                </c:pt>
                <c:pt idx="180">
                  <c:v>0.10780295045171398</c:v>
                </c:pt>
                <c:pt idx="181">
                  <c:v>0.10949817591156416</c:v>
                </c:pt>
                <c:pt idx="182">
                  <c:v>0.11135481475050248</c:v>
                </c:pt>
                <c:pt idx="183">
                  <c:v>0.11301967628671095</c:v>
                </c:pt>
                <c:pt idx="184">
                  <c:v>0.11470630590413375</c:v>
                </c:pt>
                <c:pt idx="185">
                  <c:v>0.11623239448793039</c:v>
                </c:pt>
                <c:pt idx="186">
                  <c:v>0.1175518943725422</c:v>
                </c:pt>
                <c:pt idx="187">
                  <c:v>0.11896599291926156</c:v>
                </c:pt>
                <c:pt idx="188">
                  <c:v>0.11741268577804266</c:v>
                </c:pt>
                <c:pt idx="189">
                  <c:v>0.11875125705786485</c:v>
                </c:pt>
                <c:pt idx="190">
                  <c:v>0.12010038263903594</c:v>
                </c:pt>
                <c:pt idx="191">
                  <c:v>0.12165892113156453</c:v>
                </c:pt>
                <c:pt idx="192">
                  <c:v>0.1231504117966629</c:v>
                </c:pt>
                <c:pt idx="193">
                  <c:v>0.12464726498488614</c:v>
                </c:pt>
                <c:pt idx="194">
                  <c:v>0.12614954820125512</c:v>
                </c:pt>
                <c:pt idx="195">
                  <c:v>0.12801114551955745</c:v>
                </c:pt>
                <c:pt idx="196">
                  <c:v>0.12983686469161515</c:v>
                </c:pt>
                <c:pt idx="197">
                  <c:v>0.13152843933806646</c:v>
                </c:pt>
                <c:pt idx="198">
                  <c:v>0.1297025466209491</c:v>
                </c:pt>
                <c:pt idx="199">
                  <c:v>0.13116021178794274</c:v>
                </c:pt>
                <c:pt idx="200">
                  <c:v>0.13307178444012657</c:v>
                </c:pt>
                <c:pt idx="201">
                  <c:v>0.1346240079739412</c:v>
                </c:pt>
                <c:pt idx="202">
                  <c:v>0.13594596360454334</c:v>
                </c:pt>
                <c:pt idx="203">
                  <c:v>0.13728362502044919</c:v>
                </c:pt>
                <c:pt idx="204">
                  <c:v>0.13871924931157412</c:v>
                </c:pt>
                <c:pt idx="205">
                  <c:v>0.14032796808095127</c:v>
                </c:pt>
                <c:pt idx="206">
                  <c:v>0.14183650983460439</c:v>
                </c:pt>
                <c:pt idx="207">
                  <c:v>0.14327601380826058</c:v>
                </c:pt>
                <c:pt idx="208">
                  <c:v>0.14119726034550065</c:v>
                </c:pt>
                <c:pt idx="209">
                  <c:v>0.14282800258150236</c:v>
                </c:pt>
                <c:pt idx="210">
                  <c:v>0.14421863629804499</c:v>
                </c:pt>
                <c:pt idx="211">
                  <c:v>0.14545306806692929</c:v>
                </c:pt>
                <c:pt idx="212">
                  <c:v>0.14677583565184504</c:v>
                </c:pt>
                <c:pt idx="213">
                  <c:v>0.14789443687789366</c:v>
                </c:pt>
                <c:pt idx="214">
                  <c:v>0.14902323502007012</c:v>
                </c:pt>
                <c:pt idx="215">
                  <c:v>0.15019630483694049</c:v>
                </c:pt>
                <c:pt idx="216">
                  <c:v>0.15121639210191334</c:v>
                </c:pt>
                <c:pt idx="217">
                  <c:v>0.15211354168630994</c:v>
                </c:pt>
                <c:pt idx="218">
                  <c:v>0.14982787623952401</c:v>
                </c:pt>
                <c:pt idx="219">
                  <c:v>0.15081730019405273</c:v>
                </c:pt>
                <c:pt idx="220">
                  <c:v>0.1518247232446345</c:v>
                </c:pt>
                <c:pt idx="221">
                  <c:v>0.15283415466842074</c:v>
                </c:pt>
                <c:pt idx="222">
                  <c:v>0.15406390589479219</c:v>
                </c:pt>
                <c:pt idx="223">
                  <c:v>0.15536439525271575</c:v>
                </c:pt>
                <c:pt idx="224">
                  <c:v>0.1565588911987367</c:v>
                </c:pt>
                <c:pt idx="225">
                  <c:v>0.15788248261467536</c:v>
                </c:pt>
                <c:pt idx="226">
                  <c:v>0.15961945202542258</c:v>
                </c:pt>
                <c:pt idx="227">
                  <c:v>0.16152184765049013</c:v>
                </c:pt>
                <c:pt idx="228">
                  <c:v>0.1599183478330331</c:v>
                </c:pt>
                <c:pt idx="229">
                  <c:v>0.1611409292599412</c:v>
                </c:pt>
                <c:pt idx="230">
                  <c:v>0.16320854286124944</c:v>
                </c:pt>
                <c:pt idx="231">
                  <c:v>0.16502184882888504</c:v>
                </c:pt>
                <c:pt idx="232">
                  <c:v>0.16654980741554459</c:v>
                </c:pt>
                <c:pt idx="233">
                  <c:v>0.16791976352230203</c:v>
                </c:pt>
                <c:pt idx="234">
                  <c:v>0.16952533536252806</c:v>
                </c:pt>
                <c:pt idx="235">
                  <c:v>0.17116986770294515</c:v>
                </c:pt>
                <c:pt idx="236">
                  <c:v>0.17248848814355996</c:v>
                </c:pt>
                <c:pt idx="237">
                  <c:v>0.17377223742006898</c:v>
                </c:pt>
                <c:pt idx="238">
                  <c:v>0.17177756116653245</c:v>
                </c:pt>
                <c:pt idx="239">
                  <c:v>0.17342747476186368</c:v>
                </c:pt>
                <c:pt idx="240">
                  <c:v>0.17498933279670695</c:v>
                </c:pt>
                <c:pt idx="241">
                  <c:v>0.1764938620925311</c:v>
                </c:pt>
                <c:pt idx="242">
                  <c:v>0.17795471027538101</c:v>
                </c:pt>
                <c:pt idx="243">
                  <c:v>0.17929710064362389</c:v>
                </c:pt>
                <c:pt idx="244">
                  <c:v>0.18118300487870675</c:v>
                </c:pt>
                <c:pt idx="245">
                  <c:v>0.18308969614533757</c:v>
                </c:pt>
                <c:pt idx="246">
                  <c:v>0.18475020209533299</c:v>
                </c:pt>
                <c:pt idx="247">
                  <c:v>0.18656549975952819</c:v>
                </c:pt>
                <c:pt idx="248">
                  <c:v>0.18471777606303139</c:v>
                </c:pt>
                <c:pt idx="249">
                  <c:v>0.18676407738735629</c:v>
                </c:pt>
                <c:pt idx="250">
                  <c:v>0.18921840850296029</c:v>
                </c:pt>
                <c:pt idx="251">
                  <c:v>0.19070705170028901</c:v>
                </c:pt>
                <c:pt idx="252">
                  <c:v>0.19286743729606998</c:v>
                </c:pt>
                <c:pt idx="253">
                  <c:v>0.19469328675954237</c:v>
                </c:pt>
                <c:pt idx="254">
                  <c:v>0.19657969275091752</c:v>
                </c:pt>
                <c:pt idx="255">
                  <c:v>0.19842510756113441</c:v>
                </c:pt>
                <c:pt idx="256">
                  <c:v>0.2003086297133973</c:v>
                </c:pt>
                <c:pt idx="257">
                  <c:v>0.20245172263502687</c:v>
                </c:pt>
                <c:pt idx="258">
                  <c:v>0.20062043090599838</c:v>
                </c:pt>
                <c:pt idx="259">
                  <c:v>0.20280962458637755</c:v>
                </c:pt>
                <c:pt idx="260">
                  <c:v>0.20497988233770947</c:v>
                </c:pt>
                <c:pt idx="261">
                  <c:v>0.20723211679861603</c:v>
                </c:pt>
                <c:pt idx="262">
                  <c:v>0.2096917598229692</c:v>
                </c:pt>
                <c:pt idx="263">
                  <c:v>0.21231409133891968</c:v>
                </c:pt>
                <c:pt idx="264">
                  <c:v>0.21463465977904048</c:v>
                </c:pt>
                <c:pt idx="265">
                  <c:v>0.2167785184462187</c:v>
                </c:pt>
                <c:pt idx="266">
                  <c:v>0.21939112546886633</c:v>
                </c:pt>
                <c:pt idx="267">
                  <c:v>0.22182532766788224</c:v>
                </c:pt>
                <c:pt idx="268">
                  <c:v>0.21966192927608827</c:v>
                </c:pt>
                <c:pt idx="269">
                  <c:v>0.22147744428142016</c:v>
                </c:pt>
                <c:pt idx="270">
                  <c:v>0.22371719844563318</c:v>
                </c:pt>
                <c:pt idx="271">
                  <c:v>0.22608915414411349</c:v>
                </c:pt>
                <c:pt idx="272">
                  <c:v>0.22823287806573775</c:v>
                </c:pt>
                <c:pt idx="273">
                  <c:v>0.23060197107307204</c:v>
                </c:pt>
                <c:pt idx="274">
                  <c:v>0.23284609880987592</c:v>
                </c:pt>
                <c:pt idx="275">
                  <c:v>0.23459586016371989</c:v>
                </c:pt>
                <c:pt idx="276">
                  <c:v>0.23665405913597143</c:v>
                </c:pt>
                <c:pt idx="277">
                  <c:v>0.23812417350247611</c:v>
                </c:pt>
                <c:pt idx="278">
                  <c:v>0.23487552149795318</c:v>
                </c:pt>
                <c:pt idx="279">
                  <c:v>0.23639819841656018</c:v>
                </c:pt>
                <c:pt idx="280">
                  <c:v>0.23737455325444132</c:v>
                </c:pt>
                <c:pt idx="281">
                  <c:v>0.23861058743272825</c:v>
                </c:pt>
                <c:pt idx="282">
                  <c:v>0.23973438946057637</c:v>
                </c:pt>
                <c:pt idx="283">
                  <c:v>0.24156676135187402</c:v>
                </c:pt>
                <c:pt idx="284">
                  <c:v>0.24312217324888763</c:v>
                </c:pt>
                <c:pt idx="285">
                  <c:v>0.24459899461081591</c:v>
                </c:pt>
                <c:pt idx="286">
                  <c:v>0.24642911189717384</c:v>
                </c:pt>
                <c:pt idx="287">
                  <c:v>0.24801392684049708</c:v>
                </c:pt>
                <c:pt idx="288">
                  <c:v>0.24597077446048568</c:v>
                </c:pt>
                <c:pt idx="289">
                  <c:v>0.24820021875324461</c:v>
                </c:pt>
                <c:pt idx="290">
                  <c:v>0.25021582917722657</c:v>
                </c:pt>
                <c:pt idx="291">
                  <c:v>0.2522322966063289</c:v>
                </c:pt>
                <c:pt idx="292">
                  <c:v>0.25463749667364749</c:v>
                </c:pt>
                <c:pt idx="293">
                  <c:v>0.25711725103560051</c:v>
                </c:pt>
                <c:pt idx="294">
                  <c:v>0.25878438801434334</c:v>
                </c:pt>
                <c:pt idx="295">
                  <c:v>0.26121465441412145</c:v>
                </c:pt>
                <c:pt idx="296">
                  <c:v>0.2627792024110206</c:v>
                </c:pt>
                <c:pt idx="297">
                  <c:v>0.26474719475621378</c:v>
                </c:pt>
                <c:pt idx="298">
                  <c:v>0.2622599151712986</c:v>
                </c:pt>
                <c:pt idx="299">
                  <c:v>0.2646019588261998</c:v>
                </c:pt>
                <c:pt idx="300">
                  <c:v>0.26649753823945632</c:v>
                </c:pt>
                <c:pt idx="301">
                  <c:v>0.26821980821378877</c:v>
                </c:pt>
                <c:pt idx="302">
                  <c:v>0.27047495182840881</c:v>
                </c:pt>
                <c:pt idx="303">
                  <c:v>0.27342857701754858</c:v>
                </c:pt>
                <c:pt idx="304">
                  <c:v>0.2753297417062186</c:v>
                </c:pt>
                <c:pt idx="305">
                  <c:v>0.27755735120271158</c:v>
                </c:pt>
                <c:pt idx="306">
                  <c:v>0.27990056195765828</c:v>
                </c:pt>
                <c:pt idx="307">
                  <c:v>0.28236174578256534</c:v>
                </c:pt>
                <c:pt idx="308">
                  <c:v>0.28025800392432454</c:v>
                </c:pt>
                <c:pt idx="309">
                  <c:v>0.28198805902745394</c:v>
                </c:pt>
                <c:pt idx="310">
                  <c:v>0.28449851114753755</c:v>
                </c:pt>
                <c:pt idx="311">
                  <c:v>0.28637444890046837</c:v>
                </c:pt>
                <c:pt idx="312">
                  <c:v>0.28916582280780634</c:v>
                </c:pt>
                <c:pt idx="313">
                  <c:v>0.29149023638636146</c:v>
                </c:pt>
                <c:pt idx="314">
                  <c:v>0.2937715330964501</c:v>
                </c:pt>
                <c:pt idx="315">
                  <c:v>0.29652765803757791</c:v>
                </c:pt>
                <c:pt idx="316">
                  <c:v>0.29820338811005925</c:v>
                </c:pt>
                <c:pt idx="317">
                  <c:v>0.30097622766736942</c:v>
                </c:pt>
                <c:pt idx="318">
                  <c:v>0.29878685335798899</c:v>
                </c:pt>
                <c:pt idx="319">
                  <c:v>0.30067875679139672</c:v>
                </c:pt>
                <c:pt idx="320">
                  <c:v>0.30254017894898283</c:v>
                </c:pt>
                <c:pt idx="321">
                  <c:v>0.30483154087736924</c:v>
                </c:pt>
                <c:pt idx="322">
                  <c:v>0.30673160603928434</c:v>
                </c:pt>
                <c:pt idx="323">
                  <c:v>0.30788657928016699</c:v>
                </c:pt>
                <c:pt idx="324">
                  <c:v>0.3098889659208251</c:v>
                </c:pt>
                <c:pt idx="325">
                  <c:v>0.31161976718547391</c:v>
                </c:pt>
                <c:pt idx="326">
                  <c:v>0.3139039889448117</c:v>
                </c:pt>
                <c:pt idx="327">
                  <c:v>0.31530313383746211</c:v>
                </c:pt>
                <c:pt idx="328">
                  <c:v>0.31281003970247034</c:v>
                </c:pt>
                <c:pt idx="329">
                  <c:v>0.31519452564521327</c:v>
                </c:pt>
                <c:pt idx="330">
                  <c:v>0.31778655677107254</c:v>
                </c:pt>
                <c:pt idx="331">
                  <c:v>0.32032922229932431</c:v>
                </c:pt>
                <c:pt idx="332">
                  <c:v>0.32298641217405699</c:v>
                </c:pt>
                <c:pt idx="333">
                  <c:v>0.32580784228962262</c:v>
                </c:pt>
                <c:pt idx="334">
                  <c:v>0.32804484044509064</c:v>
                </c:pt>
                <c:pt idx="335">
                  <c:v>0.33004014908790291</c:v>
                </c:pt>
                <c:pt idx="336">
                  <c:v>0.33212849621327178</c:v>
                </c:pt>
                <c:pt idx="337">
                  <c:v>0.33368093090560774</c:v>
                </c:pt>
                <c:pt idx="338">
                  <c:v>0.33090422798343466</c:v>
                </c:pt>
                <c:pt idx="339">
                  <c:v>0.33434049867246174</c:v>
                </c:pt>
                <c:pt idx="340">
                  <c:v>0.33788526832771404</c:v>
                </c:pt>
                <c:pt idx="341">
                  <c:v>0.34101916032372398</c:v>
                </c:pt>
                <c:pt idx="342">
                  <c:v>0.34449308430184922</c:v>
                </c:pt>
                <c:pt idx="343">
                  <c:v>0.34825014793114895</c:v>
                </c:pt>
                <c:pt idx="344">
                  <c:v>0.35082027759308915</c:v>
                </c:pt>
                <c:pt idx="345">
                  <c:v>0.35408826004481264</c:v>
                </c:pt>
                <c:pt idx="346">
                  <c:v>0.35675434351479868</c:v>
                </c:pt>
                <c:pt idx="347">
                  <c:v>0.35987093820985111</c:v>
                </c:pt>
                <c:pt idx="348">
                  <c:v>0.35705156688972184</c:v>
                </c:pt>
                <c:pt idx="349">
                  <c:v>0.36014965755890022</c:v>
                </c:pt>
                <c:pt idx="350">
                  <c:v>0.36329832466895084</c:v>
                </c:pt>
                <c:pt idx="351">
                  <c:v>0.36673901477807846</c:v>
                </c:pt>
                <c:pt idx="352">
                  <c:v>0.36960705295235408</c:v>
                </c:pt>
                <c:pt idx="353">
                  <c:v>0.37271003682144815</c:v>
                </c:pt>
                <c:pt idx="354">
                  <c:v>0.37513074715214795</c:v>
                </c:pt>
                <c:pt idx="355">
                  <c:v>0.37638714609867024</c:v>
                </c:pt>
                <c:pt idx="356">
                  <c:v>0.37913457481370516</c:v>
                </c:pt>
                <c:pt idx="357">
                  <c:v>0.38077777433004678</c:v>
                </c:pt>
                <c:pt idx="358">
                  <c:v>0.37697145984031327</c:v>
                </c:pt>
                <c:pt idx="359">
                  <c:v>0.37924208873329679</c:v>
                </c:pt>
                <c:pt idx="360">
                  <c:v>0.38121783852182517</c:v>
                </c:pt>
                <c:pt idx="361">
                  <c:v>0.38318010201999575</c:v>
                </c:pt>
                <c:pt idx="362">
                  <c:v>0.38566222735646055</c:v>
                </c:pt>
                <c:pt idx="363">
                  <c:v>0.38722254455207245</c:v>
                </c:pt>
                <c:pt idx="364">
                  <c:v>0.3905427136305285</c:v>
                </c:pt>
                <c:pt idx="365">
                  <c:v>0.39249143527806041</c:v>
                </c:pt>
                <c:pt idx="366">
                  <c:v>0.39451309716470445</c:v>
                </c:pt>
                <c:pt idx="367">
                  <c:v>0.39723602584918283</c:v>
                </c:pt>
                <c:pt idx="368">
                  <c:v>0.39325064337908705</c:v>
                </c:pt>
                <c:pt idx="369">
                  <c:v>0.39535091717028081</c:v>
                </c:pt>
                <c:pt idx="370">
                  <c:v>0.39822628567154833</c:v>
                </c:pt>
                <c:pt idx="371">
                  <c:v>0.40080751770307166</c:v>
                </c:pt>
                <c:pt idx="372">
                  <c:v>0.40342835607940808</c:v>
                </c:pt>
                <c:pt idx="373">
                  <c:v>0.4055734634446217</c:v>
                </c:pt>
                <c:pt idx="374">
                  <c:v>0.40791554854555173</c:v>
                </c:pt>
                <c:pt idx="375">
                  <c:v>0.41026816303201813</c:v>
                </c:pt>
                <c:pt idx="376">
                  <c:v>0.41264662136552227</c:v>
                </c:pt>
                <c:pt idx="377">
                  <c:v>0.41379265901139517</c:v>
                </c:pt>
                <c:pt idx="378">
                  <c:v>0.41071013668023487</c:v>
                </c:pt>
                <c:pt idx="379">
                  <c:v>0.412557432098558</c:v>
                </c:pt>
                <c:pt idx="380">
                  <c:v>0.41444736473279897</c:v>
                </c:pt>
                <c:pt idx="381">
                  <c:v>0.41693436328967654</c:v>
                </c:pt>
                <c:pt idx="382">
                  <c:v>0.41998925991143471</c:v>
                </c:pt>
                <c:pt idx="383">
                  <c:v>0.42297632375270744</c:v>
                </c:pt>
                <c:pt idx="384">
                  <c:v>0.4260276321067834</c:v>
                </c:pt>
                <c:pt idx="385">
                  <c:v>0.42751678302571283</c:v>
                </c:pt>
                <c:pt idx="386">
                  <c:v>0.43001411647807886</c:v>
                </c:pt>
                <c:pt idx="387">
                  <c:v>0.43196365589233238</c:v>
                </c:pt>
                <c:pt idx="388">
                  <c:v>0.42829814300067243</c:v>
                </c:pt>
                <c:pt idx="389">
                  <c:v>0.4302537639913358</c:v>
                </c:pt>
                <c:pt idx="390">
                  <c:v>0.43213202698312347</c:v>
                </c:pt>
                <c:pt idx="391">
                  <c:v>0.43373155963107374</c:v>
                </c:pt>
                <c:pt idx="392">
                  <c:v>0.4352743614381685</c:v>
                </c:pt>
                <c:pt idx="393">
                  <c:v>0.4378729892735917</c:v>
                </c:pt>
                <c:pt idx="394">
                  <c:v>0.44059248298111475</c:v>
                </c:pt>
                <c:pt idx="395">
                  <c:v>0.44327187197565282</c:v>
                </c:pt>
                <c:pt idx="396">
                  <c:v>0.4462290518781592</c:v>
                </c:pt>
                <c:pt idx="397">
                  <c:v>0.44973633910395455</c:v>
                </c:pt>
                <c:pt idx="398">
                  <c:v>0.44675536745321892</c:v>
                </c:pt>
                <c:pt idx="399">
                  <c:v>0.44977009156443926</c:v>
                </c:pt>
                <c:pt idx="400">
                  <c:v>0.45342888752221217</c:v>
                </c:pt>
                <c:pt idx="401">
                  <c:v>0.45602797104812998</c:v>
                </c:pt>
                <c:pt idx="402">
                  <c:v>0.45918256747519359</c:v>
                </c:pt>
                <c:pt idx="403">
                  <c:v>0.46241805238953931</c:v>
                </c:pt>
                <c:pt idx="404">
                  <c:v>0.46576033083526619</c:v>
                </c:pt>
                <c:pt idx="405">
                  <c:v>0.46799325574847539</c:v>
                </c:pt>
                <c:pt idx="406">
                  <c:v>0.47145627628047732</c:v>
                </c:pt>
                <c:pt idx="407">
                  <c:v>0.47443456865628136</c:v>
                </c:pt>
                <c:pt idx="408">
                  <c:v>0.4708507463440193</c:v>
                </c:pt>
                <c:pt idx="409">
                  <c:v>0.47321012303303089</c:v>
                </c:pt>
                <c:pt idx="410">
                  <c:v>0.47493837741368711</c:v>
                </c:pt>
                <c:pt idx="411">
                  <c:v>0.47795194798542368</c:v>
                </c:pt>
                <c:pt idx="412">
                  <c:v>0.48115773040271426</c:v>
                </c:pt>
                <c:pt idx="413">
                  <c:v>0.48277802095308747</c:v>
                </c:pt>
                <c:pt idx="414">
                  <c:v>0.4870567265993751</c:v>
                </c:pt>
                <c:pt idx="415">
                  <c:v>0.48968971651448623</c:v>
                </c:pt>
                <c:pt idx="416">
                  <c:v>0.49344572082945559</c:v>
                </c:pt>
                <c:pt idx="417">
                  <c:v>0.49516738593490639</c:v>
                </c:pt>
                <c:pt idx="418">
                  <c:v>0.49155750933111109</c:v>
                </c:pt>
                <c:pt idx="419">
                  <c:v>0.49203821921904722</c:v>
                </c:pt>
                <c:pt idx="420">
                  <c:v>0.49452039549210808</c:v>
                </c:pt>
                <c:pt idx="421">
                  <c:v>0.49657150473924561</c:v>
                </c:pt>
                <c:pt idx="422">
                  <c:v>0.49938697048423153</c:v>
                </c:pt>
                <c:pt idx="423">
                  <c:v>0.5015706061147116</c:v>
                </c:pt>
                <c:pt idx="424">
                  <c:v>0.5041631473446444</c:v>
                </c:pt>
                <c:pt idx="425">
                  <c:v>0.50724489758212277</c:v>
                </c:pt>
                <c:pt idx="426">
                  <c:v>0.50941519688662329</c:v>
                </c:pt>
                <c:pt idx="427">
                  <c:v>0.51244792926595684</c:v>
                </c:pt>
                <c:pt idx="428">
                  <c:v>0.50999007612880665</c:v>
                </c:pt>
                <c:pt idx="429">
                  <c:v>0.51189889403059263</c:v>
                </c:pt>
                <c:pt idx="430">
                  <c:v>0.51476745503400201</c:v>
                </c:pt>
                <c:pt idx="431">
                  <c:v>0.51668418181905373</c:v>
                </c:pt>
                <c:pt idx="432">
                  <c:v>0.52032900076137922</c:v>
                </c:pt>
                <c:pt idx="433">
                  <c:v>0.52388293024741739</c:v>
                </c:pt>
                <c:pt idx="434">
                  <c:v>0.52669581755656936</c:v>
                </c:pt>
                <c:pt idx="435">
                  <c:v>0.53048385750497773</c:v>
                </c:pt>
                <c:pt idx="436">
                  <c:v>0.53493893149295912</c:v>
                </c:pt>
                <c:pt idx="437">
                  <c:v>0.53700609193311422</c:v>
                </c:pt>
                <c:pt idx="438">
                  <c:v>0.53314449136704978</c:v>
                </c:pt>
                <c:pt idx="439">
                  <c:v>0.53611077227716697</c:v>
                </c:pt>
                <c:pt idx="440">
                  <c:v>0.53998393784255838</c:v>
                </c:pt>
                <c:pt idx="441">
                  <c:v>0.54338530616398439</c:v>
                </c:pt>
                <c:pt idx="442">
                  <c:v>0.54542612617770225</c:v>
                </c:pt>
                <c:pt idx="443">
                  <c:v>0.54900964978184785</c:v>
                </c:pt>
                <c:pt idx="444">
                  <c:v>0.55134406303826378</c:v>
                </c:pt>
                <c:pt idx="445">
                  <c:v>0.5543657095499801</c:v>
                </c:pt>
                <c:pt idx="446">
                  <c:v>0.55940053992990402</c:v>
                </c:pt>
                <c:pt idx="447">
                  <c:v>0.56304363581081041</c:v>
                </c:pt>
                <c:pt idx="448">
                  <c:v>0.5595763636293184</c:v>
                </c:pt>
                <c:pt idx="449">
                  <c:v>0.56306496056594102</c:v>
                </c:pt>
                <c:pt idx="450">
                  <c:v>0.56780898714179218</c:v>
                </c:pt>
                <c:pt idx="451">
                  <c:v>0.57273066127853045</c:v>
                </c:pt>
                <c:pt idx="452">
                  <c:v>0.57716421292885633</c:v>
                </c:pt>
                <c:pt idx="453">
                  <c:v>0.58241957514736964</c:v>
                </c:pt>
                <c:pt idx="454">
                  <c:v>0.58495152467536682</c:v>
                </c:pt>
                <c:pt idx="455">
                  <c:v>0.5875815916291085</c:v>
                </c:pt>
                <c:pt idx="456">
                  <c:v>0.58885348760376199</c:v>
                </c:pt>
                <c:pt idx="457">
                  <c:v>0.59094258308866876</c:v>
                </c:pt>
                <c:pt idx="458">
                  <c:v>0.58627186385982644</c:v>
                </c:pt>
                <c:pt idx="459">
                  <c:v>0.589857895119553</c:v>
                </c:pt>
                <c:pt idx="460">
                  <c:v>0.59193331628746237</c:v>
                </c:pt>
                <c:pt idx="461">
                  <c:v>0.59351784141958508</c:v>
                </c:pt>
                <c:pt idx="462">
                  <c:v>0.59742274168969789</c:v>
                </c:pt>
                <c:pt idx="463">
                  <c:v>0.60105641089218032</c:v>
                </c:pt>
                <c:pt idx="464">
                  <c:v>0.6030367253934612</c:v>
                </c:pt>
                <c:pt idx="465">
                  <c:v>0.60625603285006824</c:v>
                </c:pt>
                <c:pt idx="466">
                  <c:v>0.60943869720416644</c:v>
                </c:pt>
                <c:pt idx="467">
                  <c:v>0.61197912546804989</c:v>
                </c:pt>
                <c:pt idx="468">
                  <c:v>0.60803570809064089</c:v>
                </c:pt>
                <c:pt idx="469">
                  <c:v>0.61076889443947713</c:v>
                </c:pt>
                <c:pt idx="470">
                  <c:v>0.61314156630154271</c:v>
                </c:pt>
                <c:pt idx="471">
                  <c:v>0.6140305602224112</c:v>
                </c:pt>
                <c:pt idx="472">
                  <c:v>0.61139194363070726</c:v>
                </c:pt>
                <c:pt idx="473">
                  <c:v>0.61387460814242412</c:v>
                </c:pt>
                <c:pt idx="474">
                  <c:v>0.61644581970105916</c:v>
                </c:pt>
                <c:pt idx="475">
                  <c:v>0.61876110643616178</c:v>
                </c:pt>
                <c:pt idx="476">
                  <c:v>0.62339742771034745</c:v>
                </c:pt>
                <c:pt idx="477">
                  <c:v>0.62502116318173473</c:v>
                </c:pt>
                <c:pt idx="478">
                  <c:v>0.62101247996852327</c:v>
                </c:pt>
                <c:pt idx="479">
                  <c:v>0.62699141687938653</c:v>
                </c:pt>
                <c:pt idx="480">
                  <c:v>0.62880784798758638</c:v>
                </c:pt>
                <c:pt idx="481">
                  <c:v>0.63201578922967117</c:v>
                </c:pt>
                <c:pt idx="482">
                  <c:v>0.63626005895178372</c:v>
                </c:pt>
                <c:pt idx="483">
                  <c:v>0.63845196047305131</c:v>
                </c:pt>
                <c:pt idx="484">
                  <c:v>0.63831865274210131</c:v>
                </c:pt>
                <c:pt idx="485">
                  <c:v>0.63942053555031642</c:v>
                </c:pt>
                <c:pt idx="486">
                  <c:v>0.64193697061937327</c:v>
                </c:pt>
                <c:pt idx="487">
                  <c:v>0.64444685559852533</c:v>
                </c:pt>
                <c:pt idx="488">
                  <c:v>0.64095164775409608</c:v>
                </c:pt>
                <c:pt idx="489">
                  <c:v>0.64398647404341236</c:v>
                </c:pt>
                <c:pt idx="490">
                  <c:v>0.64540246623334718</c:v>
                </c:pt>
                <c:pt idx="491">
                  <c:v>0.6462485903159122</c:v>
                </c:pt>
                <c:pt idx="492">
                  <c:v>0.64828823921610523</c:v>
                </c:pt>
                <c:pt idx="493">
                  <c:v>0.65118011277026389</c:v>
                </c:pt>
                <c:pt idx="494">
                  <c:v>0.65305827164306396</c:v>
                </c:pt>
                <c:pt idx="495">
                  <c:v>0.65488250956201344</c:v>
                </c:pt>
                <c:pt idx="496">
                  <c:v>0.65519236463768593</c:v>
                </c:pt>
                <c:pt idx="497">
                  <c:v>0.65776940673874928</c:v>
                </c:pt>
                <c:pt idx="498">
                  <c:v>0.65185413202223552</c:v>
                </c:pt>
                <c:pt idx="499">
                  <c:v>0.65189611202795894</c:v>
                </c:pt>
                <c:pt idx="500">
                  <c:v>0.65319780629103552</c:v>
                </c:pt>
                <c:pt idx="501">
                  <c:v>0.65485822558723972</c:v>
                </c:pt>
                <c:pt idx="502">
                  <c:v>0.65838239918609842</c:v>
                </c:pt>
                <c:pt idx="503">
                  <c:v>0.66037934366693096</c:v>
                </c:pt>
                <c:pt idx="504">
                  <c:v>0.66518053334466487</c:v>
                </c:pt>
                <c:pt idx="505">
                  <c:v>0.66718841282157026</c:v>
                </c:pt>
                <c:pt idx="506">
                  <c:v>0.66801581830957191</c:v>
                </c:pt>
                <c:pt idx="507">
                  <c:v>0.67263332453534042</c:v>
                </c:pt>
                <c:pt idx="508">
                  <c:v>0.66821939897427962</c:v>
                </c:pt>
                <c:pt idx="509">
                  <c:v>0.67170774760549867</c:v>
                </c:pt>
                <c:pt idx="510">
                  <c:v>0.67522101500302667</c:v>
                </c:pt>
                <c:pt idx="511">
                  <c:v>0.67528631882190893</c:v>
                </c:pt>
                <c:pt idx="512">
                  <c:v>0.67957073840401638</c:v>
                </c:pt>
                <c:pt idx="513">
                  <c:v>0.68183064722003572</c:v>
                </c:pt>
                <c:pt idx="514">
                  <c:v>0.68366416591228463</c:v>
                </c:pt>
                <c:pt idx="515">
                  <c:v>0.68808318257917911</c:v>
                </c:pt>
                <c:pt idx="516">
                  <c:v>0.6908209611208731</c:v>
                </c:pt>
                <c:pt idx="517">
                  <c:v>0.6948230803850467</c:v>
                </c:pt>
                <c:pt idx="518">
                  <c:v>0.68819102483358152</c:v>
                </c:pt>
                <c:pt idx="519">
                  <c:v>0.68941901818894835</c:v>
                </c:pt>
                <c:pt idx="520">
                  <c:v>0.69344880923793639</c:v>
                </c:pt>
                <c:pt idx="521">
                  <c:v>0.69402316091857097</c:v>
                </c:pt>
                <c:pt idx="522">
                  <c:v>0.6967528941167791</c:v>
                </c:pt>
                <c:pt idx="523">
                  <c:v>0.69949393688796591</c:v>
                </c:pt>
                <c:pt idx="524">
                  <c:v>0.70201975052014087</c:v>
                </c:pt>
                <c:pt idx="525">
                  <c:v>0.70301794253508465</c:v>
                </c:pt>
                <c:pt idx="526">
                  <c:v>0.70486571423419586</c:v>
                </c:pt>
                <c:pt idx="527">
                  <c:v>0.7089308496127571</c:v>
                </c:pt>
                <c:pt idx="528">
                  <c:v>0.70463162446179384</c:v>
                </c:pt>
                <c:pt idx="529">
                  <c:v>0.7073611907609143</c:v>
                </c:pt>
                <c:pt idx="530">
                  <c:v>0.71046687916659546</c:v>
                </c:pt>
                <c:pt idx="531">
                  <c:v>0.71044822003909347</c:v>
                </c:pt>
                <c:pt idx="532">
                  <c:v>0.71172886981115746</c:v>
                </c:pt>
                <c:pt idx="533">
                  <c:v>0.71514899351164429</c:v>
                </c:pt>
                <c:pt idx="534">
                  <c:v>0.71582787420868765</c:v>
                </c:pt>
                <c:pt idx="535">
                  <c:v>0.71995826111485928</c:v>
                </c:pt>
                <c:pt idx="536">
                  <c:v>0.72311357201402804</c:v>
                </c:pt>
                <c:pt idx="537">
                  <c:v>0.72397253227318825</c:v>
                </c:pt>
                <c:pt idx="538">
                  <c:v>0.71901748947689426</c:v>
                </c:pt>
                <c:pt idx="539">
                  <c:v>0.72464817486564348</c:v>
                </c:pt>
                <c:pt idx="540">
                  <c:v>0.72869455933331873</c:v>
                </c:pt>
                <c:pt idx="541">
                  <c:v>0.73173573976841311</c:v>
                </c:pt>
                <c:pt idx="542">
                  <c:v>0.7333339666824068</c:v>
                </c:pt>
                <c:pt idx="543">
                  <c:v>0.73633268605360991</c:v>
                </c:pt>
                <c:pt idx="544">
                  <c:v>0.74030384743605759</c:v>
                </c:pt>
                <c:pt idx="545">
                  <c:v>0.73860305753370159</c:v>
                </c:pt>
                <c:pt idx="546">
                  <c:v>0.74231673461698811</c:v>
                </c:pt>
                <c:pt idx="547">
                  <c:v>0.74234233179152787</c:v>
                </c:pt>
                <c:pt idx="548">
                  <c:v>0.73578859052548451</c:v>
                </c:pt>
                <c:pt idx="549">
                  <c:v>0.73745397097460319</c:v>
                </c:pt>
                <c:pt idx="550">
                  <c:v>0.73775927368434935</c:v>
                </c:pt>
                <c:pt idx="551">
                  <c:v>0.74031709542949742</c:v>
                </c:pt>
                <c:pt idx="552">
                  <c:v>0.74461911176101803</c:v>
                </c:pt>
                <c:pt idx="553">
                  <c:v>0.74511195962020194</c:v>
                </c:pt>
                <c:pt idx="554">
                  <c:v>0.74644906698482738</c:v>
                </c:pt>
                <c:pt idx="555">
                  <c:v>0.74797691653264664</c:v>
                </c:pt>
                <c:pt idx="556">
                  <c:v>0.7497506338794292</c:v>
                </c:pt>
                <c:pt idx="557">
                  <c:v>0.75331253050089686</c:v>
                </c:pt>
                <c:pt idx="558">
                  <c:v>0.75180963873243145</c:v>
                </c:pt>
                <c:pt idx="559">
                  <c:v>0.75335663292026778</c:v>
                </c:pt>
                <c:pt idx="560">
                  <c:v>0.75963124104986812</c:v>
                </c:pt>
                <c:pt idx="561">
                  <c:v>0.76166993839903652</c:v>
                </c:pt>
                <c:pt idx="562">
                  <c:v>0.76347318563678535</c:v>
                </c:pt>
                <c:pt idx="563">
                  <c:v>0.76684463050423202</c:v>
                </c:pt>
                <c:pt idx="564">
                  <c:v>0.7706557310776202</c:v>
                </c:pt>
                <c:pt idx="565">
                  <c:v>0.77478452519386254</c:v>
                </c:pt>
                <c:pt idx="566">
                  <c:v>0.77352114712152953</c:v>
                </c:pt>
                <c:pt idx="567">
                  <c:v>0.77273206818637608</c:v>
                </c:pt>
                <c:pt idx="568">
                  <c:v>0.76654736692526926</c:v>
                </c:pt>
                <c:pt idx="569">
                  <c:v>0.77016840903210482</c:v>
                </c:pt>
                <c:pt idx="570">
                  <c:v>0.77312431778443103</c:v>
                </c:pt>
                <c:pt idx="571">
                  <c:v>0.77603898416927142</c:v>
                </c:pt>
                <c:pt idx="572">
                  <c:v>0.77978916990052438</c:v>
                </c:pt>
                <c:pt idx="573">
                  <c:v>0.78427987977207747</c:v>
                </c:pt>
                <c:pt idx="574">
                  <c:v>0.78775908451975318</c:v>
                </c:pt>
                <c:pt idx="575">
                  <c:v>0.79190802738962729</c:v>
                </c:pt>
                <c:pt idx="576">
                  <c:v>0.798511539288012</c:v>
                </c:pt>
                <c:pt idx="577">
                  <c:v>0.79959731040776061</c:v>
                </c:pt>
                <c:pt idx="578">
                  <c:v>0.7974841056422769</c:v>
                </c:pt>
                <c:pt idx="579">
                  <c:v>0.80389773154787492</c:v>
                </c:pt>
                <c:pt idx="580">
                  <c:v>0.8111740151817286</c:v>
                </c:pt>
                <c:pt idx="581">
                  <c:v>0.81854957010225282</c:v>
                </c:pt>
                <c:pt idx="582">
                  <c:v>0.82147307683431792</c:v>
                </c:pt>
                <c:pt idx="583">
                  <c:v>0.82703922640113459</c:v>
                </c:pt>
                <c:pt idx="584">
                  <c:v>0.83063159104313344</c:v>
                </c:pt>
                <c:pt idx="585">
                  <c:v>0.83461419949810489</c:v>
                </c:pt>
                <c:pt idx="586">
                  <c:v>0.83795416553621083</c:v>
                </c:pt>
                <c:pt idx="587">
                  <c:v>0.84194883733543135</c:v>
                </c:pt>
                <c:pt idx="588">
                  <c:v>0.83860938178466571</c:v>
                </c:pt>
                <c:pt idx="589">
                  <c:v>0.84247380214630241</c:v>
                </c:pt>
                <c:pt idx="590">
                  <c:v>0.84690744490518655</c:v>
                </c:pt>
                <c:pt idx="591">
                  <c:v>0.8498644627494083</c:v>
                </c:pt>
                <c:pt idx="592">
                  <c:v>0.85352645283898509</c:v>
                </c:pt>
                <c:pt idx="593">
                  <c:v>0.85277737279363552</c:v>
                </c:pt>
                <c:pt idx="594">
                  <c:v>0.85888517468282499</c:v>
                </c:pt>
                <c:pt idx="595">
                  <c:v>0.86370549380779205</c:v>
                </c:pt>
                <c:pt idx="596">
                  <c:v>0.86761626848364715</c:v>
                </c:pt>
                <c:pt idx="597">
                  <c:v>0.87393379546554228</c:v>
                </c:pt>
                <c:pt idx="598">
                  <c:v>0.871655780605052</c:v>
                </c:pt>
                <c:pt idx="599">
                  <c:v>0.87155026892598986</c:v>
                </c:pt>
                <c:pt idx="600">
                  <c:v>0.87488400932959953</c:v>
                </c:pt>
                <c:pt idx="601">
                  <c:v>0.87720267197123869</c:v>
                </c:pt>
                <c:pt idx="602">
                  <c:v>0.88450456339477246</c:v>
                </c:pt>
                <c:pt idx="603">
                  <c:v>0.88333468728711229</c:v>
                </c:pt>
                <c:pt idx="604">
                  <c:v>0.88523948530773711</c:v>
                </c:pt>
                <c:pt idx="605">
                  <c:v>0.88394155801812679</c:v>
                </c:pt>
                <c:pt idx="606">
                  <c:v>0.88669524698865121</c:v>
                </c:pt>
                <c:pt idx="607">
                  <c:v>0.88847954360641856</c:v>
                </c:pt>
                <c:pt idx="608">
                  <c:v>0.88620676553210576</c:v>
                </c:pt>
                <c:pt idx="609">
                  <c:v>0.88412540240290749</c:v>
                </c:pt>
                <c:pt idx="610">
                  <c:v>0.88550998003449255</c:v>
                </c:pt>
                <c:pt idx="611">
                  <c:v>0.88802168314839558</c:v>
                </c:pt>
                <c:pt idx="612">
                  <c:v>0.89408239621768448</c:v>
                </c:pt>
                <c:pt idx="613">
                  <c:v>0.8957907533292937</c:v>
                </c:pt>
                <c:pt idx="614">
                  <c:v>0.89652843875683774</c:v>
                </c:pt>
                <c:pt idx="615">
                  <c:v>0.89964019312276644</c:v>
                </c:pt>
                <c:pt idx="616">
                  <c:v>0.90388040801006764</c:v>
                </c:pt>
                <c:pt idx="617">
                  <c:v>0.90562168294961831</c:v>
                </c:pt>
                <c:pt idx="618">
                  <c:v>0.90195475795210445</c:v>
                </c:pt>
                <c:pt idx="619">
                  <c:v>0.90041103478014195</c:v>
                </c:pt>
                <c:pt idx="620">
                  <c:v>0.8987523022888565</c:v>
                </c:pt>
                <c:pt idx="621">
                  <c:v>0.90318254917536767</c:v>
                </c:pt>
                <c:pt idx="622">
                  <c:v>0.90514002520976633</c:v>
                </c:pt>
                <c:pt idx="623">
                  <c:v>0.90541386416850944</c:v>
                </c:pt>
                <c:pt idx="624">
                  <c:v>0.90908518278908623</c:v>
                </c:pt>
                <c:pt idx="625">
                  <c:v>0.91190657180492762</c:v>
                </c:pt>
                <c:pt idx="626">
                  <c:v>0.91621156022983019</c:v>
                </c:pt>
                <c:pt idx="627">
                  <c:v>0.92247521824679712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35168"/>
        <c:axId val="93737344"/>
      </c:scatterChart>
      <c:valAx>
        <c:axId val="93735168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737344"/>
        <c:crosses val="autoZero"/>
        <c:crossBetween val="midCat"/>
        <c:majorUnit val="1"/>
        <c:minorUnit val="0.5"/>
      </c:valAx>
      <c:valAx>
        <c:axId val="937373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73516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B050"/>
                </a:solidFill>
              </a:defRPr>
            </a:pPr>
            <a:r>
              <a:rPr lang="en-US" sz="900">
                <a:solidFill>
                  <a:srgbClr val="00B050"/>
                </a:solidFill>
              </a:rPr>
              <a:t>Eq. (A41)</a:t>
            </a:r>
          </a:p>
        </c:rich>
      </c:tx>
      <c:layout>
        <c:manualLayout>
          <c:xMode val="edge"/>
          <c:yMode val="edge"/>
          <c:x val="0.27091468253968254"/>
          <c:y val="0.70051587301587304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(A41)</c:v>
          </c:tx>
          <c:spPr>
            <a:ln w="1905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1.354077822561511E-2</c:v>
                </c:pt>
                <c:pt idx="1">
                  <c:v>9.2262895268939264E-3</c:v>
                </c:pt>
                <c:pt idx="2">
                  <c:v>7.5015341061704585E-3</c:v>
                </c:pt>
                <c:pt idx="3">
                  <c:v>6.6762408314913028E-3</c:v>
                </c:pt>
                <c:pt idx="4">
                  <c:v>6.2281411267253251E-3</c:v>
                </c:pt>
                <c:pt idx="5">
                  <c:v>6.1395953303165652E-3</c:v>
                </c:pt>
                <c:pt idx="6">
                  <c:v>5.7986898036116175E-3</c:v>
                </c:pt>
                <c:pt idx="7">
                  <c:v>5.6199766349702626E-3</c:v>
                </c:pt>
                <c:pt idx="8">
                  <c:v>4.2231945385356514E-3</c:v>
                </c:pt>
                <c:pt idx="9">
                  <c:v>4.1043687254930569E-3</c:v>
                </c:pt>
                <c:pt idx="10">
                  <c:v>4.130480320061674E-3</c:v>
                </c:pt>
                <c:pt idx="11">
                  <c:v>4.1544280643246488E-3</c:v>
                </c:pt>
                <c:pt idx="12">
                  <c:v>4.2467877961633507E-3</c:v>
                </c:pt>
                <c:pt idx="13">
                  <c:v>4.281866965421959E-3</c:v>
                </c:pt>
                <c:pt idx="14">
                  <c:v>4.3515826824240128E-3</c:v>
                </c:pt>
                <c:pt idx="15">
                  <c:v>4.4263986280843647E-3</c:v>
                </c:pt>
                <c:pt idx="16">
                  <c:v>4.4573540519303404E-3</c:v>
                </c:pt>
                <c:pt idx="17">
                  <c:v>4.4212511498715841E-3</c:v>
                </c:pt>
                <c:pt idx="18">
                  <c:v>3.7729321270174006E-3</c:v>
                </c:pt>
                <c:pt idx="19">
                  <c:v>3.8407729739763788E-3</c:v>
                </c:pt>
                <c:pt idx="20">
                  <c:v>3.854886122250223E-3</c:v>
                </c:pt>
                <c:pt idx="21">
                  <c:v>3.8281271327580356E-3</c:v>
                </c:pt>
                <c:pt idx="22">
                  <c:v>3.7830713248510096E-3</c:v>
                </c:pt>
                <c:pt idx="23">
                  <c:v>3.7868531752680546E-3</c:v>
                </c:pt>
                <c:pt idx="24">
                  <c:v>3.732575412339179E-3</c:v>
                </c:pt>
                <c:pt idx="25">
                  <c:v>3.6302349904707197E-3</c:v>
                </c:pt>
                <c:pt idx="26">
                  <c:v>3.5531380034592884E-3</c:v>
                </c:pt>
                <c:pt idx="27">
                  <c:v>3.4510207274807904E-3</c:v>
                </c:pt>
                <c:pt idx="28">
                  <c:v>2.9241702441724473E-3</c:v>
                </c:pt>
                <c:pt idx="29">
                  <c:v>2.8340379786399028E-3</c:v>
                </c:pt>
                <c:pt idx="30">
                  <c:v>2.7322522426813951E-3</c:v>
                </c:pt>
                <c:pt idx="31">
                  <c:v>2.6512530804472323E-3</c:v>
                </c:pt>
                <c:pt idx="32">
                  <c:v>2.5401187139260932E-3</c:v>
                </c:pt>
                <c:pt idx="33">
                  <c:v>2.4266020953670284E-3</c:v>
                </c:pt>
                <c:pt idx="34">
                  <c:v>2.2970802261148282E-3</c:v>
                </c:pt>
                <c:pt idx="35">
                  <c:v>2.1674289412998769E-3</c:v>
                </c:pt>
                <c:pt idx="36">
                  <c:v>2.0428959300297349E-3</c:v>
                </c:pt>
                <c:pt idx="37">
                  <c:v>1.9014474453845839E-3</c:v>
                </c:pt>
                <c:pt idx="38">
                  <c:v>1.5904904294677215E-3</c:v>
                </c:pt>
                <c:pt idx="39">
                  <c:v>1.4781193850603766E-3</c:v>
                </c:pt>
                <c:pt idx="40">
                  <c:v>1.3722660528746337E-3</c:v>
                </c:pt>
                <c:pt idx="41">
                  <c:v>1.2729192190482001E-3</c:v>
                </c:pt>
                <c:pt idx="42">
                  <c:v>1.1763718828965109E-3</c:v>
                </c:pt>
                <c:pt idx="43">
                  <c:v>1.0889093637208448E-3</c:v>
                </c:pt>
                <c:pt idx="44">
                  <c:v>1.0094757646689719E-3</c:v>
                </c:pt>
                <c:pt idx="45">
                  <c:v>9.381286829081083E-4</c:v>
                </c:pt>
                <c:pt idx="46">
                  <c:v>8.7302165126020806E-4</c:v>
                </c:pt>
                <c:pt idx="47">
                  <c:v>8.1529013159979094E-4</c:v>
                </c:pt>
                <c:pt idx="48">
                  <c:v>7.0059288492977051E-4</c:v>
                </c:pt>
                <c:pt idx="49">
                  <c:v>6.5485071927001248E-4</c:v>
                </c:pt>
                <c:pt idx="50">
                  <c:v>6.1327488325108514E-4</c:v>
                </c:pt>
                <c:pt idx="51">
                  <c:v>5.7393003265596577E-4</c:v>
                </c:pt>
                <c:pt idx="52">
                  <c:v>5.3915025331334606E-4</c:v>
                </c:pt>
                <c:pt idx="53">
                  <c:v>5.0740500331132522E-4</c:v>
                </c:pt>
                <c:pt idx="54">
                  <c:v>4.796475947393103E-4</c:v>
                </c:pt>
                <c:pt idx="55">
                  <c:v>4.5454981302333242E-4</c:v>
                </c:pt>
                <c:pt idx="56">
                  <c:v>4.3156925832163153E-4</c:v>
                </c:pt>
                <c:pt idx="57">
                  <c:v>4.102398985709941E-4</c:v>
                </c:pt>
                <c:pt idx="58">
                  <c:v>3.6417453974961332E-4</c:v>
                </c:pt>
                <c:pt idx="59">
                  <c:v>3.4736441823045089E-4</c:v>
                </c:pt>
                <c:pt idx="60">
                  <c:v>3.3154353029044925E-4</c:v>
                </c:pt>
                <c:pt idx="61">
                  <c:v>3.173021689655978E-4</c:v>
                </c:pt>
                <c:pt idx="62">
                  <c:v>3.0434967781467004E-4</c:v>
                </c:pt>
                <c:pt idx="63">
                  <c:v>2.9271796494429082E-4</c:v>
                </c:pt>
                <c:pt idx="64">
                  <c:v>2.8134929781977651E-4</c:v>
                </c:pt>
                <c:pt idx="65">
                  <c:v>2.710123392654405E-4</c:v>
                </c:pt>
                <c:pt idx="66">
                  <c:v>2.6191167719639649E-4</c:v>
                </c:pt>
                <c:pt idx="67">
                  <c:v>2.5298146127999168E-4</c:v>
                </c:pt>
                <c:pt idx="68">
                  <c:v>2.3035013894227263E-4</c:v>
                </c:pt>
                <c:pt idx="69">
                  <c:v>2.2302878515885171E-4</c:v>
                </c:pt>
                <c:pt idx="70">
                  <c:v>2.1655480984691472E-4</c:v>
                </c:pt>
                <c:pt idx="71">
                  <c:v>2.1176341267663395E-4</c:v>
                </c:pt>
                <c:pt idx="72">
                  <c:v>2.0756485096242301E-4</c:v>
                </c:pt>
                <c:pt idx="73">
                  <c:v>2.0436288459611365E-4</c:v>
                </c:pt>
                <c:pt idx="74">
                  <c:v>2.0164900984514708E-4</c:v>
                </c:pt>
                <c:pt idx="75">
                  <c:v>1.9970250670812582E-4</c:v>
                </c:pt>
                <c:pt idx="76">
                  <c:v>1.9824517629049565E-4</c:v>
                </c:pt>
                <c:pt idx="77">
                  <c:v>1.9711380805422852E-4</c:v>
                </c:pt>
                <c:pt idx="78">
                  <c:v>1.8662381551260595E-4</c:v>
                </c:pt>
                <c:pt idx="79">
                  <c:v>1.8746174321042434E-4</c:v>
                </c:pt>
                <c:pt idx="80">
                  <c:v>1.8933285096475058E-4</c:v>
                </c:pt>
                <c:pt idx="81">
                  <c:v>1.9115130979595462E-4</c:v>
                </c:pt>
                <c:pt idx="82">
                  <c:v>1.9320373059926078E-4</c:v>
                </c:pt>
                <c:pt idx="83">
                  <c:v>1.9617552937318226E-4</c:v>
                </c:pt>
                <c:pt idx="84">
                  <c:v>1.9897338930736322E-4</c:v>
                </c:pt>
                <c:pt idx="85">
                  <c:v>2.0227734402925899E-4</c:v>
                </c:pt>
                <c:pt idx="86">
                  <c:v>2.0596641388161732E-4</c:v>
                </c:pt>
                <c:pt idx="87">
                  <c:v>2.1059058372078587E-4</c:v>
                </c:pt>
                <c:pt idx="88">
                  <c:v>2.0539440282668267E-4</c:v>
                </c:pt>
                <c:pt idx="89">
                  <c:v>2.1022868459074097E-4</c:v>
                </c:pt>
                <c:pt idx="90">
                  <c:v>2.1504153588971126E-4</c:v>
                </c:pt>
                <c:pt idx="91">
                  <c:v>2.2000791151918553E-4</c:v>
                </c:pt>
                <c:pt idx="92">
                  <c:v>2.2544237214941341E-4</c:v>
                </c:pt>
                <c:pt idx="93">
                  <c:v>2.3098825980906134E-4</c:v>
                </c:pt>
                <c:pt idx="94">
                  <c:v>2.3628190263894405E-4</c:v>
                </c:pt>
                <c:pt idx="95">
                  <c:v>2.4177396023978447E-4</c:v>
                </c:pt>
                <c:pt idx="96">
                  <c:v>2.4785493086557569E-4</c:v>
                </c:pt>
                <c:pt idx="97">
                  <c:v>2.5393372287084426E-4</c:v>
                </c:pt>
                <c:pt idx="98">
                  <c:v>2.4878255924139193E-4</c:v>
                </c:pt>
                <c:pt idx="99">
                  <c:v>2.5479869036518232E-4</c:v>
                </c:pt>
                <c:pt idx="100">
                  <c:v>2.6132028464719134E-4</c:v>
                </c:pt>
                <c:pt idx="101">
                  <c:v>2.6836576444408427E-4</c:v>
                </c:pt>
                <c:pt idx="102">
                  <c:v>2.7505239892649196E-4</c:v>
                </c:pt>
                <c:pt idx="103">
                  <c:v>2.8213257466552891E-4</c:v>
                </c:pt>
                <c:pt idx="104">
                  <c:v>2.8926103388771552E-4</c:v>
                </c:pt>
                <c:pt idx="105">
                  <c:v>2.9678733115949936E-4</c:v>
                </c:pt>
                <c:pt idx="106">
                  <c:v>3.0429802172702756E-4</c:v>
                </c:pt>
                <c:pt idx="107">
                  <c:v>3.1181657095500487E-4</c:v>
                </c:pt>
                <c:pt idx="108">
                  <c:v>3.0645158831315097E-4</c:v>
                </c:pt>
                <c:pt idx="109">
                  <c:v>3.1356097403134446E-4</c:v>
                </c:pt>
                <c:pt idx="110">
                  <c:v>3.2078341096287652E-4</c:v>
                </c:pt>
                <c:pt idx="111">
                  <c:v>3.2776797659681386E-4</c:v>
                </c:pt>
                <c:pt idx="112">
                  <c:v>3.3515112730477984E-4</c:v>
                </c:pt>
                <c:pt idx="113">
                  <c:v>3.4295774253222832E-4</c:v>
                </c:pt>
                <c:pt idx="114">
                  <c:v>3.5066598525436752E-4</c:v>
                </c:pt>
                <c:pt idx="115">
                  <c:v>3.5882154167212556E-4</c:v>
                </c:pt>
                <c:pt idx="116">
                  <c:v>3.6686025617949428E-4</c:v>
                </c:pt>
                <c:pt idx="117">
                  <c:v>3.7547490893961578E-4</c:v>
                </c:pt>
                <c:pt idx="118">
                  <c:v>3.6994022079341786E-4</c:v>
                </c:pt>
                <c:pt idx="119">
                  <c:v>3.7852558516237867E-4</c:v>
                </c:pt>
                <c:pt idx="120">
                  <c:v>3.8763042901221337E-4</c:v>
                </c:pt>
                <c:pt idx="121">
                  <c:v>3.9664355855233331E-4</c:v>
                </c:pt>
                <c:pt idx="122">
                  <c:v>4.0683638212983336E-4</c:v>
                </c:pt>
                <c:pt idx="123">
                  <c:v>4.1700014642313712E-4</c:v>
                </c:pt>
                <c:pt idx="124">
                  <c:v>4.2669909301662831E-4</c:v>
                </c:pt>
                <c:pt idx="125">
                  <c:v>4.3650715090129009E-4</c:v>
                </c:pt>
                <c:pt idx="126">
                  <c:v>4.4576512185386699E-4</c:v>
                </c:pt>
                <c:pt idx="127">
                  <c:v>4.5576598485264758E-4</c:v>
                </c:pt>
                <c:pt idx="128">
                  <c:v>4.4797636148406419E-4</c:v>
                </c:pt>
                <c:pt idx="129">
                  <c:v>4.5658850516854541E-4</c:v>
                </c:pt>
                <c:pt idx="130">
                  <c:v>4.6503237351504663E-4</c:v>
                </c:pt>
                <c:pt idx="131">
                  <c:v>4.7349607448629035E-4</c:v>
                </c:pt>
                <c:pt idx="132">
                  <c:v>4.8233244708402429E-4</c:v>
                </c:pt>
                <c:pt idx="133">
                  <c:v>4.902645591896151E-4</c:v>
                </c:pt>
                <c:pt idx="134">
                  <c:v>4.9897185567169069E-4</c:v>
                </c:pt>
                <c:pt idx="135">
                  <c:v>5.0739241664789941E-4</c:v>
                </c:pt>
                <c:pt idx="136">
                  <c:v>5.1606796626213816E-4</c:v>
                </c:pt>
                <c:pt idx="137">
                  <c:v>5.2527202701351493E-4</c:v>
                </c:pt>
                <c:pt idx="138">
                  <c:v>5.1669751451615515E-4</c:v>
                </c:pt>
                <c:pt idx="139">
                  <c:v>5.2595255972194761E-4</c:v>
                </c:pt>
                <c:pt idx="140">
                  <c:v>5.3507626880508843E-4</c:v>
                </c:pt>
                <c:pt idx="141">
                  <c:v>5.4356511199721736E-4</c:v>
                </c:pt>
                <c:pt idx="142">
                  <c:v>5.5211170322473212E-4</c:v>
                </c:pt>
                <c:pt idx="143">
                  <c:v>5.5957385002041815E-4</c:v>
                </c:pt>
                <c:pt idx="144">
                  <c:v>5.6745956323414073E-4</c:v>
                </c:pt>
                <c:pt idx="145">
                  <c:v>5.7489684832010696E-4</c:v>
                </c:pt>
                <c:pt idx="146">
                  <c:v>5.8237292584806841E-4</c:v>
                </c:pt>
                <c:pt idx="147">
                  <c:v>5.8951984913135154E-4</c:v>
                </c:pt>
                <c:pt idx="148">
                  <c:v>5.7764722606650626E-4</c:v>
                </c:pt>
                <c:pt idx="149">
                  <c:v>5.8574847030530206E-4</c:v>
                </c:pt>
                <c:pt idx="150">
                  <c:v>5.935046739992734E-4</c:v>
                </c:pt>
                <c:pt idx="151">
                  <c:v>6.0172533449242313E-4</c:v>
                </c:pt>
                <c:pt idx="152">
                  <c:v>6.0938932009694277E-4</c:v>
                </c:pt>
                <c:pt idx="153">
                  <c:v>6.1748993971082211E-4</c:v>
                </c:pt>
                <c:pt idx="154">
                  <c:v>6.2714108295986891E-4</c:v>
                </c:pt>
                <c:pt idx="155">
                  <c:v>6.3625141901998007E-4</c:v>
                </c:pt>
                <c:pt idx="156">
                  <c:v>6.446800187526352E-4</c:v>
                </c:pt>
                <c:pt idx="157">
                  <c:v>6.5265323150203087E-4</c:v>
                </c:pt>
                <c:pt idx="158">
                  <c:v>6.4142686291179102E-4</c:v>
                </c:pt>
                <c:pt idx="159">
                  <c:v>6.5095964449356876E-4</c:v>
                </c:pt>
                <c:pt idx="160">
                  <c:v>6.6100267287834413E-4</c:v>
                </c:pt>
                <c:pt idx="161">
                  <c:v>6.6957073837622483E-4</c:v>
                </c:pt>
                <c:pt idx="162">
                  <c:v>6.7925739797852519E-4</c:v>
                </c:pt>
                <c:pt idx="163">
                  <c:v>6.8886301028789516E-4</c:v>
                </c:pt>
                <c:pt idx="164">
                  <c:v>7.0014469842357644E-4</c:v>
                </c:pt>
                <c:pt idx="165">
                  <c:v>7.1127842638586268E-4</c:v>
                </c:pt>
                <c:pt idx="166">
                  <c:v>7.2114871782556712E-4</c:v>
                </c:pt>
                <c:pt idx="167">
                  <c:v>7.3188121015890101E-4</c:v>
                </c:pt>
                <c:pt idx="168">
                  <c:v>7.219401703072541E-4</c:v>
                </c:pt>
                <c:pt idx="169">
                  <c:v>7.3334006995083014E-4</c:v>
                </c:pt>
                <c:pt idx="170">
                  <c:v>7.4455752671592291E-4</c:v>
                </c:pt>
                <c:pt idx="171">
                  <c:v>7.5546512278171305E-4</c:v>
                </c:pt>
                <c:pt idx="172">
                  <c:v>7.673601591832777E-4</c:v>
                </c:pt>
                <c:pt idx="173">
                  <c:v>7.8042321372010209E-4</c:v>
                </c:pt>
                <c:pt idx="174">
                  <c:v>7.9324829019131985E-4</c:v>
                </c:pt>
                <c:pt idx="175">
                  <c:v>8.0791714754442786E-4</c:v>
                </c:pt>
                <c:pt idx="176">
                  <c:v>8.2260612529647299E-4</c:v>
                </c:pt>
                <c:pt idx="177">
                  <c:v>8.3832225817828915E-4</c:v>
                </c:pt>
                <c:pt idx="178">
                  <c:v>8.3152007991764074E-4</c:v>
                </c:pt>
                <c:pt idx="179">
                  <c:v>8.4629475965064928E-4</c:v>
                </c:pt>
                <c:pt idx="180">
                  <c:v>8.6244627498584952E-4</c:v>
                </c:pt>
                <c:pt idx="181">
                  <c:v>8.7621867946138907E-4</c:v>
                </c:pt>
                <c:pt idx="182">
                  <c:v>8.9043259102441488E-4</c:v>
                </c:pt>
                <c:pt idx="183">
                  <c:v>9.0362452729402009E-4</c:v>
                </c:pt>
                <c:pt idx="184">
                  <c:v>9.164923788147275E-4</c:v>
                </c:pt>
                <c:pt idx="185">
                  <c:v>9.2898299377747586E-4</c:v>
                </c:pt>
                <c:pt idx="186">
                  <c:v>9.4064527082613869E-4</c:v>
                </c:pt>
                <c:pt idx="187">
                  <c:v>9.5238253541961369E-4</c:v>
                </c:pt>
                <c:pt idx="188">
                  <c:v>9.3980589821697198E-4</c:v>
                </c:pt>
                <c:pt idx="189">
                  <c:v>9.5054195774210573E-4</c:v>
                </c:pt>
                <c:pt idx="190">
                  <c:v>9.6160847392171998E-4</c:v>
                </c:pt>
                <c:pt idx="191">
                  <c:v>9.7356992098241032E-4</c:v>
                </c:pt>
                <c:pt idx="192">
                  <c:v>9.8613224462671583E-4</c:v>
                </c:pt>
                <c:pt idx="193">
                  <c:v>9.9833488648515289E-4</c:v>
                </c:pt>
                <c:pt idx="194">
                  <c:v>1.0106041621181186E-3</c:v>
                </c:pt>
                <c:pt idx="195">
                  <c:v>1.0247697291848462E-3</c:v>
                </c:pt>
                <c:pt idx="196">
                  <c:v>1.0390675170981142E-3</c:v>
                </c:pt>
                <c:pt idx="197">
                  <c:v>1.052428187754177E-3</c:v>
                </c:pt>
                <c:pt idx="198">
                  <c:v>1.0387279787178961E-3</c:v>
                </c:pt>
                <c:pt idx="199">
                  <c:v>1.0508023996314158E-3</c:v>
                </c:pt>
                <c:pt idx="200">
                  <c:v>1.0648292915693889E-3</c:v>
                </c:pt>
                <c:pt idx="201">
                  <c:v>1.0772880117125092E-3</c:v>
                </c:pt>
                <c:pt idx="202">
                  <c:v>1.0888217089453718E-3</c:v>
                </c:pt>
                <c:pt idx="203">
                  <c:v>1.0999571482950459E-3</c:v>
                </c:pt>
                <c:pt idx="204">
                  <c:v>1.1119522187940389E-3</c:v>
                </c:pt>
                <c:pt idx="205">
                  <c:v>1.1247636520131808E-3</c:v>
                </c:pt>
                <c:pt idx="206">
                  <c:v>1.1366279856255799E-3</c:v>
                </c:pt>
                <c:pt idx="207">
                  <c:v>1.1479680613066157E-3</c:v>
                </c:pt>
                <c:pt idx="208">
                  <c:v>1.1319842490873139E-3</c:v>
                </c:pt>
                <c:pt idx="209">
                  <c:v>1.1442319299880591E-3</c:v>
                </c:pt>
                <c:pt idx="210">
                  <c:v>1.1551856520008151E-3</c:v>
                </c:pt>
                <c:pt idx="211">
                  <c:v>1.1654442391251037E-3</c:v>
                </c:pt>
                <c:pt idx="212">
                  <c:v>1.1758634823416287E-3</c:v>
                </c:pt>
                <c:pt idx="213">
                  <c:v>1.1852054326496149E-3</c:v>
                </c:pt>
                <c:pt idx="214">
                  <c:v>1.1948554576167282E-3</c:v>
                </c:pt>
                <c:pt idx="215">
                  <c:v>1.2040918715002229E-3</c:v>
                </c:pt>
                <c:pt idx="216">
                  <c:v>1.2124161876665314E-3</c:v>
                </c:pt>
                <c:pt idx="217">
                  <c:v>1.2198969976545001E-3</c:v>
                </c:pt>
                <c:pt idx="218">
                  <c:v>1.201004918418219E-3</c:v>
                </c:pt>
                <c:pt idx="219">
                  <c:v>1.2089051382860624E-3</c:v>
                </c:pt>
                <c:pt idx="220">
                  <c:v>1.2168352683160166E-3</c:v>
                </c:pt>
                <c:pt idx="221">
                  <c:v>1.2255903787758025E-3</c:v>
                </c:pt>
                <c:pt idx="222">
                  <c:v>1.235939712697066E-3</c:v>
                </c:pt>
                <c:pt idx="223">
                  <c:v>1.2470079385735544E-3</c:v>
                </c:pt>
                <c:pt idx="224">
                  <c:v>1.2569793259791166E-3</c:v>
                </c:pt>
                <c:pt idx="225">
                  <c:v>1.2680123496337826E-3</c:v>
                </c:pt>
                <c:pt idx="226">
                  <c:v>1.2808945624894828E-3</c:v>
                </c:pt>
                <c:pt idx="227">
                  <c:v>1.2952660207716058E-3</c:v>
                </c:pt>
                <c:pt idx="228">
                  <c:v>1.2817221877058328E-3</c:v>
                </c:pt>
                <c:pt idx="229">
                  <c:v>1.2936937276592205E-3</c:v>
                </c:pt>
                <c:pt idx="230">
                  <c:v>1.3093408001955953E-3</c:v>
                </c:pt>
                <c:pt idx="231">
                  <c:v>1.3236838007951179E-3</c:v>
                </c:pt>
                <c:pt idx="232">
                  <c:v>1.3363844121946811E-3</c:v>
                </c:pt>
                <c:pt idx="233">
                  <c:v>1.3480734374745054E-3</c:v>
                </c:pt>
                <c:pt idx="234">
                  <c:v>1.3605995483413976E-3</c:v>
                </c:pt>
                <c:pt idx="235">
                  <c:v>1.3739843500325281E-3</c:v>
                </c:pt>
                <c:pt idx="236">
                  <c:v>1.385710655908849E-3</c:v>
                </c:pt>
                <c:pt idx="237">
                  <c:v>1.3966169162613591E-3</c:v>
                </c:pt>
                <c:pt idx="238">
                  <c:v>1.3800888951361265E-3</c:v>
                </c:pt>
                <c:pt idx="239">
                  <c:v>1.3925814458542051E-3</c:v>
                </c:pt>
                <c:pt idx="240">
                  <c:v>1.4054086679824334E-3</c:v>
                </c:pt>
                <c:pt idx="241">
                  <c:v>1.4175269784778802E-3</c:v>
                </c:pt>
                <c:pt idx="242">
                  <c:v>1.4299140184138789E-3</c:v>
                </c:pt>
                <c:pt idx="243">
                  <c:v>1.4422261489202997E-3</c:v>
                </c:pt>
                <c:pt idx="244">
                  <c:v>1.4567943741608748E-3</c:v>
                </c:pt>
                <c:pt idx="245">
                  <c:v>1.4719682442645649E-3</c:v>
                </c:pt>
                <c:pt idx="246">
                  <c:v>1.4861815064658541E-3</c:v>
                </c:pt>
                <c:pt idx="247">
                  <c:v>1.5015684255303824E-3</c:v>
                </c:pt>
                <c:pt idx="248">
                  <c:v>1.4871710839349356E-3</c:v>
                </c:pt>
                <c:pt idx="249">
                  <c:v>1.50352686925851E-3</c:v>
                </c:pt>
                <c:pt idx="250">
                  <c:v>1.5208957758407792E-3</c:v>
                </c:pt>
                <c:pt idx="251">
                  <c:v>1.5345587661214299E-3</c:v>
                </c:pt>
                <c:pt idx="252">
                  <c:v>1.5514573156123871E-3</c:v>
                </c:pt>
                <c:pt idx="253">
                  <c:v>1.5668561721487683E-3</c:v>
                </c:pt>
                <c:pt idx="254">
                  <c:v>1.5833059708825481E-3</c:v>
                </c:pt>
                <c:pt idx="255">
                  <c:v>1.5997399734893358E-3</c:v>
                </c:pt>
                <c:pt idx="256">
                  <c:v>1.6153931950999604E-3</c:v>
                </c:pt>
                <c:pt idx="257">
                  <c:v>1.6324929438544134E-3</c:v>
                </c:pt>
                <c:pt idx="258">
                  <c:v>1.6183036922531526E-3</c:v>
                </c:pt>
                <c:pt idx="259">
                  <c:v>1.6360341558731835E-3</c:v>
                </c:pt>
                <c:pt idx="260">
                  <c:v>1.6542430932437913E-3</c:v>
                </c:pt>
                <c:pt idx="261">
                  <c:v>1.6734903108160161E-3</c:v>
                </c:pt>
                <c:pt idx="262">
                  <c:v>1.6938420125699189E-3</c:v>
                </c:pt>
                <c:pt idx="263">
                  <c:v>1.7145983603258734E-3</c:v>
                </c:pt>
                <c:pt idx="264">
                  <c:v>1.7335769558971599E-3</c:v>
                </c:pt>
                <c:pt idx="265">
                  <c:v>1.7517505334531608E-3</c:v>
                </c:pt>
                <c:pt idx="266">
                  <c:v>1.7723181342799064E-3</c:v>
                </c:pt>
                <c:pt idx="267">
                  <c:v>1.7923582831657063E-3</c:v>
                </c:pt>
                <c:pt idx="268">
                  <c:v>1.7772760561588549E-3</c:v>
                </c:pt>
                <c:pt idx="269">
                  <c:v>1.7945213390239542E-3</c:v>
                </c:pt>
                <c:pt idx="270">
                  <c:v>1.8132499489359444E-3</c:v>
                </c:pt>
                <c:pt idx="271">
                  <c:v>1.8326106082813315E-3</c:v>
                </c:pt>
                <c:pt idx="272">
                  <c:v>1.850483002786722E-3</c:v>
                </c:pt>
                <c:pt idx="273">
                  <c:v>1.8677955792162613E-3</c:v>
                </c:pt>
                <c:pt idx="274">
                  <c:v>1.8849755032646976E-3</c:v>
                </c:pt>
                <c:pt idx="275">
                  <c:v>1.9001011405166534E-3</c:v>
                </c:pt>
                <c:pt idx="276">
                  <c:v>1.9163087883894102E-3</c:v>
                </c:pt>
                <c:pt idx="277">
                  <c:v>1.9285752383579485E-3</c:v>
                </c:pt>
                <c:pt idx="278">
                  <c:v>1.9052313014740379E-3</c:v>
                </c:pt>
                <c:pt idx="279">
                  <c:v>1.9176098919209594E-3</c:v>
                </c:pt>
                <c:pt idx="280">
                  <c:v>1.9269236262748936E-3</c:v>
                </c:pt>
                <c:pt idx="281">
                  <c:v>1.9376806240181113E-3</c:v>
                </c:pt>
                <c:pt idx="282">
                  <c:v>1.9468820839010496E-3</c:v>
                </c:pt>
                <c:pt idx="283">
                  <c:v>1.9596499869881543E-3</c:v>
                </c:pt>
                <c:pt idx="284">
                  <c:v>1.9720700544039993E-3</c:v>
                </c:pt>
                <c:pt idx="285">
                  <c:v>1.9849527614077041E-3</c:v>
                </c:pt>
                <c:pt idx="286">
                  <c:v>1.9997030913759435E-3</c:v>
                </c:pt>
                <c:pt idx="287">
                  <c:v>2.0147437758770348E-3</c:v>
                </c:pt>
                <c:pt idx="288">
                  <c:v>1.9981426954951325E-3</c:v>
                </c:pt>
                <c:pt idx="289">
                  <c:v>2.0160147605590754E-3</c:v>
                </c:pt>
                <c:pt idx="290">
                  <c:v>2.0330837169406694E-3</c:v>
                </c:pt>
                <c:pt idx="291">
                  <c:v>2.0506403100679187E-3</c:v>
                </c:pt>
                <c:pt idx="292">
                  <c:v>2.0693379446676077E-3</c:v>
                </c:pt>
                <c:pt idx="293">
                  <c:v>2.0883016673163574E-3</c:v>
                </c:pt>
                <c:pt idx="294">
                  <c:v>2.1040920946472559E-3</c:v>
                </c:pt>
                <c:pt idx="295">
                  <c:v>2.1233813633838561E-3</c:v>
                </c:pt>
                <c:pt idx="296">
                  <c:v>2.137696742554861E-3</c:v>
                </c:pt>
                <c:pt idx="297">
                  <c:v>2.155055142004527E-3</c:v>
                </c:pt>
                <c:pt idx="298">
                  <c:v>2.1367015934116019E-3</c:v>
                </c:pt>
                <c:pt idx="299">
                  <c:v>2.1547108469928706E-3</c:v>
                </c:pt>
                <c:pt idx="300">
                  <c:v>2.1713626065417969E-3</c:v>
                </c:pt>
                <c:pt idx="301">
                  <c:v>2.1873562636731034E-3</c:v>
                </c:pt>
                <c:pt idx="302">
                  <c:v>2.2060559713607745E-3</c:v>
                </c:pt>
                <c:pt idx="303">
                  <c:v>2.2279909510217692E-3</c:v>
                </c:pt>
                <c:pt idx="304">
                  <c:v>2.2456078564616292E-3</c:v>
                </c:pt>
                <c:pt idx="305">
                  <c:v>2.2652744218888553E-3</c:v>
                </c:pt>
                <c:pt idx="306">
                  <c:v>2.2839079023334523E-3</c:v>
                </c:pt>
                <c:pt idx="307">
                  <c:v>2.3048003095919546E-3</c:v>
                </c:pt>
                <c:pt idx="308">
                  <c:v>2.2877300366516209E-3</c:v>
                </c:pt>
                <c:pt idx="309">
                  <c:v>2.3047097972857399E-3</c:v>
                </c:pt>
                <c:pt idx="310">
                  <c:v>2.325580920950527E-3</c:v>
                </c:pt>
                <c:pt idx="311">
                  <c:v>2.3434333666279283E-3</c:v>
                </c:pt>
                <c:pt idx="312">
                  <c:v>2.3654171103165097E-3</c:v>
                </c:pt>
                <c:pt idx="313">
                  <c:v>2.3856413025615791E-3</c:v>
                </c:pt>
                <c:pt idx="314">
                  <c:v>2.404755514116382E-3</c:v>
                </c:pt>
                <c:pt idx="315">
                  <c:v>2.4264350839059041E-3</c:v>
                </c:pt>
                <c:pt idx="316">
                  <c:v>2.4435906236042978E-3</c:v>
                </c:pt>
                <c:pt idx="317">
                  <c:v>2.4659665361009856E-3</c:v>
                </c:pt>
                <c:pt idx="318">
                  <c:v>2.4468127751308133E-3</c:v>
                </c:pt>
                <c:pt idx="319">
                  <c:v>2.4637357954459976E-3</c:v>
                </c:pt>
                <c:pt idx="320">
                  <c:v>2.4806882450624139E-3</c:v>
                </c:pt>
                <c:pt idx="321">
                  <c:v>2.4982053973838445E-3</c:v>
                </c:pt>
                <c:pt idx="322">
                  <c:v>2.5141562628801174E-3</c:v>
                </c:pt>
                <c:pt idx="323">
                  <c:v>2.5266229916411469E-3</c:v>
                </c:pt>
                <c:pt idx="324">
                  <c:v>2.5424180684364911E-3</c:v>
                </c:pt>
                <c:pt idx="325">
                  <c:v>2.5578290691098452E-3</c:v>
                </c:pt>
                <c:pt idx="326">
                  <c:v>2.5763781123381451E-3</c:v>
                </c:pt>
                <c:pt idx="327">
                  <c:v>2.5911957842941818E-3</c:v>
                </c:pt>
                <c:pt idx="328">
                  <c:v>2.5711334418528028E-3</c:v>
                </c:pt>
                <c:pt idx="329">
                  <c:v>2.5916761880495072E-3</c:v>
                </c:pt>
                <c:pt idx="330">
                  <c:v>2.6124802642858306E-3</c:v>
                </c:pt>
                <c:pt idx="331">
                  <c:v>2.6331171813965084E-3</c:v>
                </c:pt>
                <c:pt idx="332">
                  <c:v>2.6533229450017193E-3</c:v>
                </c:pt>
                <c:pt idx="333">
                  <c:v>2.6753305935468866E-3</c:v>
                </c:pt>
                <c:pt idx="334">
                  <c:v>2.6960402522167954E-3</c:v>
                </c:pt>
                <c:pt idx="335">
                  <c:v>2.7157360110848191E-3</c:v>
                </c:pt>
                <c:pt idx="336">
                  <c:v>2.7361652373529039E-3</c:v>
                </c:pt>
                <c:pt idx="337">
                  <c:v>2.7547473692753504E-3</c:v>
                </c:pt>
                <c:pt idx="338">
                  <c:v>2.7352906539717101E-3</c:v>
                </c:pt>
                <c:pt idx="339">
                  <c:v>2.7618842597828749E-3</c:v>
                </c:pt>
                <c:pt idx="340">
                  <c:v>2.7897161954683631E-3</c:v>
                </c:pt>
                <c:pt idx="341">
                  <c:v>2.8170527490322468E-3</c:v>
                </c:pt>
                <c:pt idx="342">
                  <c:v>2.846010967563063E-3</c:v>
                </c:pt>
                <c:pt idx="343">
                  <c:v>2.8761547768158726E-3</c:v>
                </c:pt>
                <c:pt idx="344">
                  <c:v>2.9029024526499381E-3</c:v>
                </c:pt>
                <c:pt idx="345">
                  <c:v>2.9321701261565726E-3</c:v>
                </c:pt>
                <c:pt idx="346">
                  <c:v>2.9580556096008514E-3</c:v>
                </c:pt>
                <c:pt idx="347">
                  <c:v>2.9864048360751178E-3</c:v>
                </c:pt>
                <c:pt idx="348">
                  <c:v>2.9680598824659461E-3</c:v>
                </c:pt>
                <c:pt idx="349">
                  <c:v>2.9953621256164765E-3</c:v>
                </c:pt>
                <c:pt idx="350">
                  <c:v>3.0220038542848504E-3</c:v>
                </c:pt>
                <c:pt idx="351">
                  <c:v>3.0497658995966305E-3</c:v>
                </c:pt>
                <c:pt idx="352">
                  <c:v>3.0738787944287801E-3</c:v>
                </c:pt>
                <c:pt idx="353">
                  <c:v>3.0982505892018161E-3</c:v>
                </c:pt>
                <c:pt idx="354">
                  <c:v>3.1207678807403318E-3</c:v>
                </c:pt>
                <c:pt idx="355">
                  <c:v>3.1363718123302493E-3</c:v>
                </c:pt>
                <c:pt idx="356">
                  <c:v>3.1582727729806046E-3</c:v>
                </c:pt>
                <c:pt idx="357">
                  <c:v>3.1741736172309406E-3</c:v>
                </c:pt>
                <c:pt idx="358">
                  <c:v>3.1441538901170046E-3</c:v>
                </c:pt>
                <c:pt idx="359">
                  <c:v>3.1626959854130325E-3</c:v>
                </c:pt>
                <c:pt idx="360">
                  <c:v>3.1801670472191498E-3</c:v>
                </c:pt>
                <c:pt idx="361">
                  <c:v>3.1977883000848077E-3</c:v>
                </c:pt>
                <c:pt idx="362">
                  <c:v>3.2175284593002817E-3</c:v>
                </c:pt>
                <c:pt idx="363">
                  <c:v>3.2325502188738499E-3</c:v>
                </c:pt>
                <c:pt idx="364">
                  <c:v>3.2561320575375894E-3</c:v>
                </c:pt>
                <c:pt idx="365">
                  <c:v>3.2742529295797032E-3</c:v>
                </c:pt>
                <c:pt idx="366">
                  <c:v>3.2922753156126926E-3</c:v>
                </c:pt>
                <c:pt idx="367">
                  <c:v>3.3149911237685663E-3</c:v>
                </c:pt>
                <c:pt idx="368">
                  <c:v>3.2864242711089686E-3</c:v>
                </c:pt>
                <c:pt idx="369">
                  <c:v>3.3061677085487917E-3</c:v>
                </c:pt>
                <c:pt idx="370">
                  <c:v>3.3281340187110318E-3</c:v>
                </c:pt>
                <c:pt idx="371">
                  <c:v>3.3504051853848363E-3</c:v>
                </c:pt>
                <c:pt idx="372">
                  <c:v>3.3715690788747011E-3</c:v>
                </c:pt>
                <c:pt idx="373">
                  <c:v>3.3898956415925785E-3</c:v>
                </c:pt>
                <c:pt idx="374">
                  <c:v>3.4102077679370982E-3</c:v>
                </c:pt>
                <c:pt idx="375">
                  <c:v>3.4293318985696829E-3</c:v>
                </c:pt>
                <c:pt idx="376">
                  <c:v>3.4497628083890726E-3</c:v>
                </c:pt>
                <c:pt idx="377">
                  <c:v>3.4638982023539582E-3</c:v>
                </c:pt>
                <c:pt idx="378">
                  <c:v>3.4374095925415759E-3</c:v>
                </c:pt>
                <c:pt idx="379">
                  <c:v>3.4547267485544064E-3</c:v>
                </c:pt>
                <c:pt idx="380">
                  <c:v>3.474308587501113E-3</c:v>
                </c:pt>
                <c:pt idx="381">
                  <c:v>3.4949567846987713E-3</c:v>
                </c:pt>
                <c:pt idx="382">
                  <c:v>3.5178278648667844E-3</c:v>
                </c:pt>
                <c:pt idx="383">
                  <c:v>3.5412311767753848E-3</c:v>
                </c:pt>
                <c:pt idx="384">
                  <c:v>3.5654537218483989E-3</c:v>
                </c:pt>
                <c:pt idx="385">
                  <c:v>3.5808815599537914E-3</c:v>
                </c:pt>
                <c:pt idx="386">
                  <c:v>3.6024742871920497E-3</c:v>
                </c:pt>
                <c:pt idx="387">
                  <c:v>3.6198079268285389E-3</c:v>
                </c:pt>
                <c:pt idx="388">
                  <c:v>3.5898613421326202E-3</c:v>
                </c:pt>
                <c:pt idx="389">
                  <c:v>3.6065509182660431E-3</c:v>
                </c:pt>
                <c:pt idx="390">
                  <c:v>3.6221221311652603E-3</c:v>
                </c:pt>
                <c:pt idx="391">
                  <c:v>3.6376372295706329E-3</c:v>
                </c:pt>
                <c:pt idx="392">
                  <c:v>3.6544132801712278E-3</c:v>
                </c:pt>
                <c:pt idx="393">
                  <c:v>3.6762958256678535E-3</c:v>
                </c:pt>
                <c:pt idx="394">
                  <c:v>3.6984721079280024E-3</c:v>
                </c:pt>
                <c:pt idx="395">
                  <c:v>3.7232347950512251E-3</c:v>
                </c:pt>
                <c:pt idx="396">
                  <c:v>3.7491109851881103E-3</c:v>
                </c:pt>
                <c:pt idx="397">
                  <c:v>3.7776373652915331E-3</c:v>
                </c:pt>
                <c:pt idx="398">
                  <c:v>3.7565138031011411E-3</c:v>
                </c:pt>
                <c:pt idx="399">
                  <c:v>3.784663115273223E-3</c:v>
                </c:pt>
                <c:pt idx="400">
                  <c:v>3.8146920514787936E-3</c:v>
                </c:pt>
                <c:pt idx="401">
                  <c:v>3.8418007589498893E-3</c:v>
                </c:pt>
                <c:pt idx="402">
                  <c:v>3.8715372036047004E-3</c:v>
                </c:pt>
                <c:pt idx="403">
                  <c:v>3.8992877822779854E-3</c:v>
                </c:pt>
                <c:pt idx="404">
                  <c:v>3.9281775584694622E-3</c:v>
                </c:pt>
                <c:pt idx="405">
                  <c:v>3.9508335784644881E-3</c:v>
                </c:pt>
                <c:pt idx="406">
                  <c:v>3.9787828680398771E-3</c:v>
                </c:pt>
                <c:pt idx="407">
                  <c:v>4.0057575683378728E-3</c:v>
                </c:pt>
                <c:pt idx="408">
                  <c:v>3.977487209896359E-3</c:v>
                </c:pt>
                <c:pt idx="409">
                  <c:v>4.0006415282601787E-3</c:v>
                </c:pt>
                <c:pt idx="410">
                  <c:v>4.0195104588230356E-3</c:v>
                </c:pt>
                <c:pt idx="411">
                  <c:v>4.0448694870511715E-3</c:v>
                </c:pt>
                <c:pt idx="412">
                  <c:v>4.0719701238881925E-3</c:v>
                </c:pt>
                <c:pt idx="413">
                  <c:v>4.0911233558830638E-3</c:v>
                </c:pt>
                <c:pt idx="414">
                  <c:v>4.121165253111677E-3</c:v>
                </c:pt>
                <c:pt idx="415">
                  <c:v>4.1448629751569526E-3</c:v>
                </c:pt>
                <c:pt idx="416">
                  <c:v>4.1722780121023623E-3</c:v>
                </c:pt>
                <c:pt idx="417">
                  <c:v>4.1894448780038186E-3</c:v>
                </c:pt>
                <c:pt idx="418">
                  <c:v>4.1591091441301039E-3</c:v>
                </c:pt>
                <c:pt idx="419">
                  <c:v>4.1701395470792636E-3</c:v>
                </c:pt>
                <c:pt idx="420">
                  <c:v>4.1911655838058528E-3</c:v>
                </c:pt>
                <c:pt idx="421">
                  <c:v>4.2093117254911015E-3</c:v>
                </c:pt>
                <c:pt idx="422">
                  <c:v>4.2302335417072588E-3</c:v>
                </c:pt>
                <c:pt idx="423">
                  <c:v>4.2501243432810755E-3</c:v>
                </c:pt>
                <c:pt idx="424">
                  <c:v>4.2716756020394417E-3</c:v>
                </c:pt>
                <c:pt idx="425">
                  <c:v>4.2976737081407883E-3</c:v>
                </c:pt>
                <c:pt idx="426">
                  <c:v>4.3179288726096368E-3</c:v>
                </c:pt>
                <c:pt idx="427">
                  <c:v>4.3435801511068359E-3</c:v>
                </c:pt>
                <c:pt idx="428">
                  <c:v>4.320488755222133E-3</c:v>
                </c:pt>
                <c:pt idx="429">
                  <c:v>4.3403468929474253E-3</c:v>
                </c:pt>
                <c:pt idx="430">
                  <c:v>4.3659049063595554E-3</c:v>
                </c:pt>
                <c:pt idx="431">
                  <c:v>4.3888540857014453E-3</c:v>
                </c:pt>
                <c:pt idx="432">
                  <c:v>4.419925969961813E-3</c:v>
                </c:pt>
                <c:pt idx="433">
                  <c:v>4.4504032153206037E-3</c:v>
                </c:pt>
                <c:pt idx="434">
                  <c:v>4.4756912056560143E-3</c:v>
                </c:pt>
                <c:pt idx="435">
                  <c:v>4.50742915387528E-3</c:v>
                </c:pt>
                <c:pt idx="436">
                  <c:v>4.5427926060910249E-3</c:v>
                </c:pt>
                <c:pt idx="437">
                  <c:v>4.5664069620988826E-3</c:v>
                </c:pt>
                <c:pt idx="438">
                  <c:v>4.5385805278808991E-3</c:v>
                </c:pt>
                <c:pt idx="439">
                  <c:v>4.5662163855099327E-3</c:v>
                </c:pt>
                <c:pt idx="440">
                  <c:v>4.5979929269162959E-3</c:v>
                </c:pt>
                <c:pt idx="441">
                  <c:v>4.6278541161872792E-3</c:v>
                </c:pt>
                <c:pt idx="442">
                  <c:v>4.6498129191736961E-3</c:v>
                </c:pt>
                <c:pt idx="443">
                  <c:v>4.6796165348310294E-3</c:v>
                </c:pt>
                <c:pt idx="444">
                  <c:v>4.7064772650079675E-3</c:v>
                </c:pt>
                <c:pt idx="445">
                  <c:v>4.7370707089088478E-3</c:v>
                </c:pt>
                <c:pt idx="446">
                  <c:v>4.7798267773642667E-3</c:v>
                </c:pt>
                <c:pt idx="447">
                  <c:v>4.8147144547220581E-3</c:v>
                </c:pt>
                <c:pt idx="448">
                  <c:v>4.7941764839626363E-3</c:v>
                </c:pt>
                <c:pt idx="449">
                  <c:v>4.8285949182178987E-3</c:v>
                </c:pt>
                <c:pt idx="450">
                  <c:v>4.8708838238689569E-3</c:v>
                </c:pt>
                <c:pt idx="451">
                  <c:v>4.9114650285168567E-3</c:v>
                </c:pt>
                <c:pt idx="452">
                  <c:v>4.9488386469253411E-3</c:v>
                </c:pt>
                <c:pt idx="453">
                  <c:v>4.9873093640335981E-3</c:v>
                </c:pt>
                <c:pt idx="454">
                  <c:v>5.0152379306173216E-3</c:v>
                </c:pt>
                <c:pt idx="455">
                  <c:v>5.0430215162674047E-3</c:v>
                </c:pt>
                <c:pt idx="456">
                  <c:v>5.061548873860849E-3</c:v>
                </c:pt>
                <c:pt idx="457">
                  <c:v>5.0828856933389363E-3</c:v>
                </c:pt>
                <c:pt idx="458">
                  <c:v>5.045319317398096E-3</c:v>
                </c:pt>
                <c:pt idx="459">
                  <c:v>5.0700046583633911E-3</c:v>
                </c:pt>
                <c:pt idx="460">
                  <c:v>5.0874063849611611E-3</c:v>
                </c:pt>
                <c:pt idx="461">
                  <c:v>5.1038567066325835E-3</c:v>
                </c:pt>
                <c:pt idx="462">
                  <c:v>5.1308944749666368E-3</c:v>
                </c:pt>
                <c:pt idx="463">
                  <c:v>5.1596133489880038E-3</c:v>
                </c:pt>
                <c:pt idx="464">
                  <c:v>5.1826025305132979E-3</c:v>
                </c:pt>
                <c:pt idx="465">
                  <c:v>5.2081562146847346E-3</c:v>
                </c:pt>
                <c:pt idx="466">
                  <c:v>5.2334285422599462E-3</c:v>
                </c:pt>
                <c:pt idx="467">
                  <c:v>5.2518472980334543E-3</c:v>
                </c:pt>
                <c:pt idx="468">
                  <c:v>5.2119250666259288E-3</c:v>
                </c:pt>
                <c:pt idx="469">
                  <c:v>5.2283074136293666E-3</c:v>
                </c:pt>
                <c:pt idx="470">
                  <c:v>5.2459376854421189E-3</c:v>
                </c:pt>
                <c:pt idx="471">
                  <c:v>5.2558244314241066E-3</c:v>
                </c:pt>
                <c:pt idx="472">
                  <c:v>5.2477581082347414E-3</c:v>
                </c:pt>
                <c:pt idx="473">
                  <c:v>5.2647178854470511E-3</c:v>
                </c:pt>
                <c:pt idx="474">
                  <c:v>5.2825112728519903E-3</c:v>
                </c:pt>
                <c:pt idx="475">
                  <c:v>5.2999437231898766E-3</c:v>
                </c:pt>
                <c:pt idx="476">
                  <c:v>5.328168427755099E-3</c:v>
                </c:pt>
                <c:pt idx="477">
                  <c:v>5.3451361771276922E-3</c:v>
                </c:pt>
                <c:pt idx="478">
                  <c:v>5.3126058542889093E-3</c:v>
                </c:pt>
                <c:pt idx="479">
                  <c:v>5.353177612590629E-3</c:v>
                </c:pt>
                <c:pt idx="480">
                  <c:v>5.3721378556979031E-3</c:v>
                </c:pt>
                <c:pt idx="481">
                  <c:v>5.3980567979520855E-3</c:v>
                </c:pt>
                <c:pt idx="482">
                  <c:v>5.426700359671929E-3</c:v>
                </c:pt>
                <c:pt idx="483">
                  <c:v>5.4459933269712405E-3</c:v>
                </c:pt>
                <c:pt idx="484">
                  <c:v>5.4547520938330648E-3</c:v>
                </c:pt>
                <c:pt idx="485">
                  <c:v>5.4660905612464198E-3</c:v>
                </c:pt>
                <c:pt idx="486">
                  <c:v>5.4836143512693933E-3</c:v>
                </c:pt>
                <c:pt idx="487">
                  <c:v>5.4999991137199746E-3</c:v>
                </c:pt>
                <c:pt idx="488">
                  <c:v>5.4614062426736358E-3</c:v>
                </c:pt>
                <c:pt idx="489">
                  <c:v>5.4796329185861758E-3</c:v>
                </c:pt>
                <c:pt idx="490">
                  <c:v>5.4928040886997598E-3</c:v>
                </c:pt>
                <c:pt idx="491">
                  <c:v>5.5019742264633123E-3</c:v>
                </c:pt>
                <c:pt idx="492">
                  <c:v>5.5189832228426045E-3</c:v>
                </c:pt>
                <c:pt idx="493">
                  <c:v>5.5361245118279948E-3</c:v>
                </c:pt>
                <c:pt idx="494">
                  <c:v>5.544108514108196E-3</c:v>
                </c:pt>
                <c:pt idx="495">
                  <c:v>5.552580276408715E-3</c:v>
                </c:pt>
                <c:pt idx="496">
                  <c:v>5.5548316400634698E-3</c:v>
                </c:pt>
                <c:pt idx="497">
                  <c:v>5.5699419335033459E-3</c:v>
                </c:pt>
                <c:pt idx="498">
                  <c:v>5.5196238175218284E-3</c:v>
                </c:pt>
                <c:pt idx="499">
                  <c:v>5.5247471860262005E-3</c:v>
                </c:pt>
                <c:pt idx="500">
                  <c:v>5.5332193029085383E-3</c:v>
                </c:pt>
                <c:pt idx="501">
                  <c:v>5.5427105123561022E-3</c:v>
                </c:pt>
                <c:pt idx="502">
                  <c:v>5.5659748347058917E-3</c:v>
                </c:pt>
                <c:pt idx="503">
                  <c:v>5.5805018565454204E-3</c:v>
                </c:pt>
                <c:pt idx="504">
                  <c:v>5.6111855187367284E-3</c:v>
                </c:pt>
                <c:pt idx="505">
                  <c:v>5.6323860249321211E-3</c:v>
                </c:pt>
                <c:pt idx="506">
                  <c:v>5.6465696273717298E-3</c:v>
                </c:pt>
                <c:pt idx="507">
                  <c:v>5.6783043519920678E-3</c:v>
                </c:pt>
                <c:pt idx="508">
                  <c:v>5.6408160171617346E-3</c:v>
                </c:pt>
                <c:pt idx="509">
                  <c:v>5.6670866804620556E-3</c:v>
                </c:pt>
                <c:pt idx="510">
                  <c:v>5.6923337435107434E-3</c:v>
                </c:pt>
                <c:pt idx="511">
                  <c:v>5.7020714584399427E-3</c:v>
                </c:pt>
                <c:pt idx="512">
                  <c:v>5.7370264233583849E-3</c:v>
                </c:pt>
                <c:pt idx="513">
                  <c:v>5.7556702090296443E-3</c:v>
                </c:pt>
                <c:pt idx="514">
                  <c:v>5.7717063095100388E-3</c:v>
                </c:pt>
                <c:pt idx="515">
                  <c:v>5.8036294441050048E-3</c:v>
                </c:pt>
                <c:pt idx="516">
                  <c:v>5.8212713604213918E-3</c:v>
                </c:pt>
                <c:pt idx="517">
                  <c:v>5.8498876087372384E-3</c:v>
                </c:pt>
                <c:pt idx="518">
                  <c:v>5.8008705036823012E-3</c:v>
                </c:pt>
                <c:pt idx="519">
                  <c:v>5.816293236801098E-3</c:v>
                </c:pt>
                <c:pt idx="520">
                  <c:v>5.8398838416215118E-3</c:v>
                </c:pt>
                <c:pt idx="521">
                  <c:v>5.8484654526063835E-3</c:v>
                </c:pt>
                <c:pt idx="522">
                  <c:v>5.8655339961585741E-3</c:v>
                </c:pt>
                <c:pt idx="523">
                  <c:v>5.8841193509935365E-3</c:v>
                </c:pt>
                <c:pt idx="524">
                  <c:v>5.9054469027521985E-3</c:v>
                </c:pt>
                <c:pt idx="525">
                  <c:v>5.9196895666277409E-3</c:v>
                </c:pt>
                <c:pt idx="526">
                  <c:v>5.9337773643036431E-3</c:v>
                </c:pt>
                <c:pt idx="527">
                  <c:v>5.9601435998807156E-3</c:v>
                </c:pt>
                <c:pt idx="528">
                  <c:v>5.9211660180604657E-3</c:v>
                </c:pt>
                <c:pt idx="529">
                  <c:v>5.9380030967401054E-3</c:v>
                </c:pt>
                <c:pt idx="530">
                  <c:v>5.959247299446367E-3</c:v>
                </c:pt>
                <c:pt idx="531">
                  <c:v>5.9689670756485616E-3</c:v>
                </c:pt>
                <c:pt idx="532">
                  <c:v>5.9817087642534614E-3</c:v>
                </c:pt>
                <c:pt idx="533">
                  <c:v>6.0036097828481067E-3</c:v>
                </c:pt>
                <c:pt idx="534">
                  <c:v>6.0146049926870348E-3</c:v>
                </c:pt>
                <c:pt idx="535">
                  <c:v>6.0414424976168897E-3</c:v>
                </c:pt>
                <c:pt idx="536">
                  <c:v>6.0645954160819726E-3</c:v>
                </c:pt>
                <c:pt idx="537">
                  <c:v>6.078658919167034E-3</c:v>
                </c:pt>
                <c:pt idx="538">
                  <c:v>6.0404900129781471E-3</c:v>
                </c:pt>
                <c:pt idx="539">
                  <c:v>6.0797256415471342E-3</c:v>
                </c:pt>
                <c:pt idx="540">
                  <c:v>6.107798055534977E-3</c:v>
                </c:pt>
                <c:pt idx="541">
                  <c:v>6.1318659896658573E-3</c:v>
                </c:pt>
                <c:pt idx="542">
                  <c:v>6.1476632796348182E-3</c:v>
                </c:pt>
                <c:pt idx="543">
                  <c:v>6.1686926921370082E-3</c:v>
                </c:pt>
                <c:pt idx="544">
                  <c:v>6.1947059320800303E-3</c:v>
                </c:pt>
                <c:pt idx="545">
                  <c:v>6.1890254351614363E-3</c:v>
                </c:pt>
                <c:pt idx="546">
                  <c:v>6.2085546950115143E-3</c:v>
                </c:pt>
                <c:pt idx="547">
                  <c:v>6.2120356281439955E-3</c:v>
                </c:pt>
                <c:pt idx="548">
                  <c:v>6.1604662250572782E-3</c:v>
                </c:pt>
                <c:pt idx="549">
                  <c:v>6.1709321956886871E-3</c:v>
                </c:pt>
                <c:pt idx="550">
                  <c:v>6.1751019028435097E-3</c:v>
                </c:pt>
                <c:pt idx="551">
                  <c:v>6.1876024991894462E-3</c:v>
                </c:pt>
                <c:pt idx="552">
                  <c:v>6.2067546965433942E-3</c:v>
                </c:pt>
                <c:pt idx="553">
                  <c:v>6.2132250730004444E-3</c:v>
                </c:pt>
                <c:pt idx="554">
                  <c:v>6.2266011668061548E-3</c:v>
                </c:pt>
                <c:pt idx="555">
                  <c:v>6.2439821265806422E-3</c:v>
                </c:pt>
                <c:pt idx="556">
                  <c:v>6.2661571013617329E-3</c:v>
                </c:pt>
                <c:pt idx="557">
                  <c:v>6.2935083353050109E-3</c:v>
                </c:pt>
                <c:pt idx="558">
                  <c:v>6.2700921044607193E-3</c:v>
                </c:pt>
                <c:pt idx="559">
                  <c:v>6.2888976409197763E-3</c:v>
                </c:pt>
                <c:pt idx="560">
                  <c:v>6.3263226747599802E-3</c:v>
                </c:pt>
                <c:pt idx="561">
                  <c:v>6.3474710986657626E-3</c:v>
                </c:pt>
                <c:pt idx="562">
                  <c:v>6.3677907605193089E-3</c:v>
                </c:pt>
                <c:pt idx="563">
                  <c:v>6.3920821919554414E-3</c:v>
                </c:pt>
                <c:pt idx="564">
                  <c:v>6.416353565619059E-3</c:v>
                </c:pt>
                <c:pt idx="565">
                  <c:v>6.4454237459152927E-3</c:v>
                </c:pt>
                <c:pt idx="566">
                  <c:v>6.4436591915193776E-3</c:v>
                </c:pt>
                <c:pt idx="567">
                  <c:v>6.4459724909013694E-3</c:v>
                </c:pt>
                <c:pt idx="568">
                  <c:v>6.3985456799198221E-3</c:v>
                </c:pt>
                <c:pt idx="569">
                  <c:v>6.4230304275785469E-3</c:v>
                </c:pt>
                <c:pt idx="570">
                  <c:v>6.4460053335140951E-3</c:v>
                </c:pt>
                <c:pt idx="571">
                  <c:v>6.468469651736513E-3</c:v>
                </c:pt>
                <c:pt idx="572">
                  <c:v>6.4957912453382392E-3</c:v>
                </c:pt>
                <c:pt idx="573">
                  <c:v>6.5270968087017579E-3</c:v>
                </c:pt>
                <c:pt idx="574">
                  <c:v>6.5616457383508783E-3</c:v>
                </c:pt>
                <c:pt idx="575">
                  <c:v>6.6011680527922247E-3</c:v>
                </c:pt>
                <c:pt idx="576">
                  <c:v>6.6550087670521523E-3</c:v>
                </c:pt>
                <c:pt idx="577">
                  <c:v>6.6835282654027417E-3</c:v>
                </c:pt>
                <c:pt idx="578">
                  <c:v>6.6706452114778892E-3</c:v>
                </c:pt>
                <c:pt idx="579">
                  <c:v>6.7234514014424505E-3</c:v>
                </c:pt>
                <c:pt idx="580">
                  <c:v>6.7783998042199823E-3</c:v>
                </c:pt>
                <c:pt idx="581">
                  <c:v>6.8338510030525636E-3</c:v>
                </c:pt>
                <c:pt idx="582">
                  <c:v>6.8664516411769275E-3</c:v>
                </c:pt>
                <c:pt idx="583">
                  <c:v>6.9133310922953805E-3</c:v>
                </c:pt>
                <c:pt idx="584">
                  <c:v>6.9524644322525404E-3</c:v>
                </c:pt>
                <c:pt idx="585">
                  <c:v>6.9928345984344355E-3</c:v>
                </c:pt>
                <c:pt idx="586">
                  <c:v>7.0260741080969465E-3</c:v>
                </c:pt>
                <c:pt idx="587">
                  <c:v>7.0601049378837995E-3</c:v>
                </c:pt>
                <c:pt idx="588">
                  <c:v>7.0294197314541944E-3</c:v>
                </c:pt>
                <c:pt idx="589">
                  <c:v>7.058172683368045E-3</c:v>
                </c:pt>
                <c:pt idx="590">
                  <c:v>7.0915801182448359E-3</c:v>
                </c:pt>
                <c:pt idx="591">
                  <c:v>7.119836760355539E-3</c:v>
                </c:pt>
                <c:pt idx="592">
                  <c:v>7.1539070277258851E-3</c:v>
                </c:pt>
                <c:pt idx="593">
                  <c:v>7.1698967681508132E-3</c:v>
                </c:pt>
                <c:pt idx="594">
                  <c:v>7.2138653854822857E-3</c:v>
                </c:pt>
                <c:pt idx="595">
                  <c:v>7.2499646728922222E-3</c:v>
                </c:pt>
                <c:pt idx="596">
                  <c:v>7.2791183755066598E-3</c:v>
                </c:pt>
                <c:pt idx="597">
                  <c:v>7.3250844674030632E-3</c:v>
                </c:pt>
                <c:pt idx="598">
                  <c:v>7.2969552395713323E-3</c:v>
                </c:pt>
                <c:pt idx="599">
                  <c:v>7.3139205089141519E-3</c:v>
                </c:pt>
                <c:pt idx="600">
                  <c:v>7.3394908735609776E-3</c:v>
                </c:pt>
                <c:pt idx="601">
                  <c:v>7.3590525210205666E-3</c:v>
                </c:pt>
                <c:pt idx="602">
                  <c:v>7.3992879185570976E-3</c:v>
                </c:pt>
                <c:pt idx="603">
                  <c:v>7.4029965525796802E-3</c:v>
                </c:pt>
                <c:pt idx="604">
                  <c:v>7.412949283489928E-3</c:v>
                </c:pt>
                <c:pt idx="605">
                  <c:v>7.4154176818039827E-3</c:v>
                </c:pt>
                <c:pt idx="606">
                  <c:v>7.4295698427801265E-3</c:v>
                </c:pt>
                <c:pt idx="607">
                  <c:v>7.4438945300235714E-3</c:v>
                </c:pt>
                <c:pt idx="608">
                  <c:v>7.4045660858903257E-3</c:v>
                </c:pt>
                <c:pt idx="609">
                  <c:v>7.3986943476841253E-3</c:v>
                </c:pt>
                <c:pt idx="610">
                  <c:v>7.408891991320621E-3</c:v>
                </c:pt>
                <c:pt idx="611">
                  <c:v>7.4290675890776037E-3</c:v>
                </c:pt>
                <c:pt idx="612">
                  <c:v>7.4626498804971908E-3</c:v>
                </c:pt>
                <c:pt idx="613">
                  <c:v>7.4820920810540967E-3</c:v>
                </c:pt>
                <c:pt idx="614">
                  <c:v>7.4900118924425682E-3</c:v>
                </c:pt>
                <c:pt idx="615">
                  <c:v>7.5091204691121929E-3</c:v>
                </c:pt>
                <c:pt idx="616">
                  <c:v>7.5346513148192235E-3</c:v>
                </c:pt>
                <c:pt idx="617">
                  <c:v>7.5496735705483696E-3</c:v>
                </c:pt>
                <c:pt idx="618">
                  <c:v>7.5058863848048406E-3</c:v>
                </c:pt>
                <c:pt idx="619">
                  <c:v>7.5015171593064709E-3</c:v>
                </c:pt>
                <c:pt idx="620">
                  <c:v>7.5009975544980704E-3</c:v>
                </c:pt>
                <c:pt idx="621">
                  <c:v>7.5234298989430345E-3</c:v>
                </c:pt>
                <c:pt idx="622">
                  <c:v>7.5362150194626812E-3</c:v>
                </c:pt>
                <c:pt idx="623">
                  <c:v>7.5487855565425591E-3</c:v>
                </c:pt>
                <c:pt idx="624">
                  <c:v>7.5686537034011488E-3</c:v>
                </c:pt>
                <c:pt idx="625">
                  <c:v>7.5898268504354088E-3</c:v>
                </c:pt>
                <c:pt idx="626">
                  <c:v>7.6258746128087937E-3</c:v>
                </c:pt>
                <c:pt idx="627">
                  <c:v>7.6701756493369813E-3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65632"/>
        <c:axId val="93767552"/>
      </c:scatterChart>
      <c:valAx>
        <c:axId val="93765632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767552"/>
        <c:crosses val="autoZero"/>
        <c:crossBetween val="midCat"/>
        <c:majorUnit val="0.01"/>
        <c:minorUnit val="5.0000000000000001E-3"/>
      </c:valAx>
      <c:valAx>
        <c:axId val="937675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376563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B050"/>
              </a:solidFill>
              <a:ln w="6350">
                <a:solidFill>
                  <a:srgbClr val="00B05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0.10874251752107966</c:v>
                </c:pt>
                <c:pt idx="1">
                  <c:v>0.10327075476988057</c:v>
                </c:pt>
                <c:pt idx="2">
                  <c:v>0.50934450213657101</c:v>
                </c:pt>
                <c:pt idx="3">
                  <c:v>1.0245687548847968</c:v>
                </c:pt>
                <c:pt idx="4">
                  <c:v>0.5325892837559536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877440"/>
        <c:axId val="100879744"/>
      </c:scatterChart>
      <c:valAx>
        <c:axId val="100877440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0879744"/>
        <c:crosses val="autoZero"/>
        <c:crossBetween val="midCat"/>
        <c:majorUnit val="1"/>
        <c:minorUnit val="0.5"/>
      </c:valAx>
      <c:valAx>
        <c:axId val="10087974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087744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4" name="Object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37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5" name="Object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9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40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6" name="Object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47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B050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9" sqref="H29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2" customWidth="1"/>
    <col min="8" max="8" width="13.28515625" style="39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47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39"/>
      <c r="F1" s="40"/>
      <c r="G1" s="40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1"/>
      <c r="F2" s="41"/>
      <c r="G2" s="41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2">
        <f t="shared" ref="E3:E66" si="0" xml:space="preserve"> H$10/((LN(D3))^2+H$7*LN(D3)+H$4)</f>
        <v>243.72149782278993</v>
      </c>
      <c r="F3" s="42">
        <f xml:space="preserve"> E3^2*(2*LN(D3)+H$7)*(1/SQRT(C3)-1/SQRT(B3))/(H$10*SQRT(11*2))</f>
        <v>1.7448051750146303</v>
      </c>
      <c r="G3" s="42">
        <f xml:space="preserve"> E3*(2*LN(D3)+H$7)*(1/SQRT(C3)+1/SQRT(B3))/(H$10*SQRT(11*2))</f>
        <v>1.354077822561511E-2</v>
      </c>
      <c r="H3" s="43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2">
        <f t="shared" si="0"/>
        <v>246.29360118444288</v>
      </c>
      <c r="F4" s="42">
        <f xml:space="preserve"> E4^2*(2*LN(D4)+H$7)*(1/SQRT(C4)-1/SQRT(B4))/(H$10*SQRT(11*3))</f>
        <v>1.1933234776693966</v>
      </c>
      <c r="G4" s="42">
        <f xml:space="preserve"> E4*(2*LN(D4)+H$7)*(1/SQRT(C4)+1/SQRT(B4))/(H$10*SQRT(11*3))</f>
        <v>9.2262895268939264E-3</v>
      </c>
      <c r="H4" s="43">
        <v>4.9533736819999996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2">
        <f t="shared" si="0"/>
        <v>248.05578613293909</v>
      </c>
      <c r="F5" s="42">
        <f t="shared" ref="F5:F10" si="1" xml:space="preserve"> E5^2*(2*LN(D5)+H$7)*(1/SQRT(C5)-1/SQRT(B5))/(H$10*SQRT(11*3))</f>
        <v>0.95499832396679685</v>
      </c>
      <c r="G5" s="42">
        <f t="shared" ref="G5:G10" si="2" xml:space="preserve"> E5*(2*LN(D5)+H$7)*(1/SQRT(C5)+1/SQRT(B5))/(H$10*SQRT(11*3))</f>
        <v>7.5015341061704585E-3</v>
      </c>
      <c r="H5" s="44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2">
        <f xml:space="preserve"> ABS(N5-E126)</f>
        <v>0.10874251752107966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2">
        <f t="shared" si="0"/>
        <v>248.99634930172346</v>
      </c>
      <c r="F6" s="42">
        <f t="shared" si="1"/>
        <v>0.84175755624594839</v>
      </c>
      <c r="G6" s="42">
        <f t="shared" si="2"/>
        <v>6.6762408314913028E-3</v>
      </c>
      <c r="H6" s="43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2">
        <f xml:space="preserve"> ABS(N6-E231)</f>
        <v>0.10327075476988057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2">
        <f t="shared" si="0"/>
        <v>249.95140334874279</v>
      </c>
      <c r="F7" s="42">
        <f t="shared" si="1"/>
        <v>0.76820763794293445</v>
      </c>
      <c r="G7" s="42">
        <f t="shared" si="2"/>
        <v>6.2281411267253251E-3</v>
      </c>
      <c r="H7" s="43">
        <v>-3.7160757339999999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2">
        <f xml:space="preserve"> ABS(N7-E296)</f>
        <v>0.50934450213657101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2">
        <f t="shared" si="0"/>
        <v>250.489901481522</v>
      </c>
      <c r="F8" s="42">
        <f t="shared" si="1"/>
        <v>0.7533990436476885</v>
      </c>
      <c r="G8" s="42">
        <f t="shared" si="2"/>
        <v>6.1395953303165652E-3</v>
      </c>
      <c r="H8" s="44"/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2">
        <f xml:space="preserve"> ABS(N8-E376)</f>
        <v>1.0245687548847968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2">
        <f t="shared" si="0"/>
        <v>252.68428224298825</v>
      </c>
      <c r="F9" s="42">
        <f t="shared" si="1"/>
        <v>0.7004467757327677</v>
      </c>
      <c r="G9" s="42">
        <f t="shared" si="2"/>
        <v>5.7986898036116175E-3</v>
      </c>
      <c r="H9" s="43" t="s">
        <v>6</v>
      </c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2">
        <f xml:space="preserve"> ABS(N9-E485)</f>
        <v>0.5325892837559536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2">
        <f t="shared" si="0"/>
        <v>254.54678149768191</v>
      </c>
      <c r="F10" s="42">
        <f t="shared" si="1"/>
        <v>0.68703564797190175</v>
      </c>
      <c r="G10" s="42">
        <f t="shared" si="2"/>
        <v>5.6199766349702626E-3</v>
      </c>
      <c r="H10" s="43">
        <v>403.65504829999998</v>
      </c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2">
        <f t="shared" si="0"/>
        <v>256.06346370674737</v>
      </c>
      <c r="F11" s="42">
        <f xml:space="preserve"> E11^2*(2*LN(D11)+H$7)*(1/SQRT(C11)-1/SQRT(B11))/(H$10*SQRT(11*5))</f>
        <v>0.52727778352596311</v>
      </c>
      <c r="G11" s="42">
        <f xml:space="preserve"> E11*(2*LN(D11)+H$7)*(1/SQRT(C11)+1/SQRT(B11))/(H$10*SQRT(11*5))</f>
        <v>4.2231945385356514E-3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2">
        <f t="shared" si="0"/>
        <v>257.05105189850326</v>
      </c>
      <c r="F12" s="42">
        <f t="shared" ref="F12:F20" si="3" xml:space="preserve"> E12^2*(2*LN(D12)+H$7)*(1/SQRT(C12)-1/SQRT(B12))/(H$10*SQRT(11*5))</f>
        <v>0.51008384281227004</v>
      </c>
      <c r="G12" s="42">
        <f t="shared" ref="G12:G20" si="4" xml:space="preserve"> E12*(2*LN(D12)+H$7)*(1/SQRT(C12)+1/SQRT(B12))/(H$10*SQRT(11*5))</f>
        <v>4.1043687254930569E-3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2">
        <f t="shared" si="0"/>
        <v>257.42586901575498</v>
      </c>
      <c r="F13" s="42">
        <f t="shared" si="3"/>
        <v>0.51953267699357419</v>
      </c>
      <c r="G13" s="42">
        <f t="shared" si="4"/>
        <v>4.130480320061674E-3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2">
        <f t="shared" si="0"/>
        <v>257.58967620058792</v>
      </c>
      <c r="F14" s="42">
        <f t="shared" si="3"/>
        <v>0.52118703742557171</v>
      </c>
      <c r="G14" s="42">
        <f t="shared" si="4"/>
        <v>4.1544280643246488E-3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2">
        <f t="shared" si="0"/>
        <v>257.51854996235585</v>
      </c>
      <c r="F15" s="42">
        <f t="shared" si="3"/>
        <v>0.53413660244087036</v>
      </c>
      <c r="G15" s="42">
        <f t="shared" si="4"/>
        <v>4.2467877961633507E-3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2">
        <f t="shared" si="0"/>
        <v>257.41736373164127</v>
      </c>
      <c r="F16" s="42">
        <f t="shared" si="3"/>
        <v>0.52929994302945227</v>
      </c>
      <c r="G16" s="42">
        <f t="shared" si="4"/>
        <v>4.281866965421959E-3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2">
        <f t="shared" si="0"/>
        <v>257.37576063461495</v>
      </c>
      <c r="F17" s="42">
        <f t="shared" si="3"/>
        <v>0.54211078829811787</v>
      </c>
      <c r="G17" s="42">
        <f t="shared" si="4"/>
        <v>4.3515826824240128E-3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2">
        <f t="shared" si="0"/>
        <v>257.17181267585772</v>
      </c>
      <c r="F18" s="42">
        <f t="shared" si="3"/>
        <v>0.55151728247860532</v>
      </c>
      <c r="G18" s="42">
        <f t="shared" si="4"/>
        <v>4.4263986280843647E-3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2">
        <f t="shared" si="0"/>
        <v>257.18880038873863</v>
      </c>
      <c r="F19" s="42">
        <f t="shared" si="3"/>
        <v>0.55703112335731819</v>
      </c>
      <c r="G19" s="42">
        <f t="shared" si="4"/>
        <v>4.4573540519303404E-3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2">
        <f t="shared" si="0"/>
        <v>257.19845781714076</v>
      </c>
      <c r="F20" s="42">
        <f t="shared" si="3"/>
        <v>0.54568751597089149</v>
      </c>
      <c r="G20" s="42">
        <f t="shared" si="4"/>
        <v>4.4212511498715841E-3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2">
        <f t="shared" si="0"/>
        <v>257.30104543697655</v>
      </c>
      <c r="F21" s="42">
        <f xml:space="preserve"> E21^2*(2*LN(D21)+H$7)*(1/SQRT(C21)-1/SQRT(B21))/(H$10*SQRT(11*7))</f>
        <v>0.46871341551627738</v>
      </c>
      <c r="G21" s="42">
        <f xml:space="preserve"> E21*(2*LN(D21)+H$7)*(1/SQRT(C21)+1/SQRT(B21))/(H$10*SQRT(11*7))</f>
        <v>3.7729321270174006E-3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2">
        <f t="shared" si="0"/>
        <v>257.12881214185336</v>
      </c>
      <c r="F22" s="42">
        <f t="shared" ref="F22:F30" si="5" xml:space="preserve"> E22^2*(2*LN(D22)+H$7)*(1/SQRT(C22)-1/SQRT(B22))/(H$10*SQRT(11*7))</f>
        <v>0.4825211722556732</v>
      </c>
      <c r="G22" s="42">
        <f t="shared" ref="G22:G30" si="6" xml:space="preserve"> E22*(2*LN(D22)+H$7)*(1/SQRT(C22)+1/SQRT(B22))/(H$10*SQRT(11*7))</f>
        <v>3.8407729739763788E-3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2">
        <f t="shared" si="0"/>
        <v>257.17016517880916</v>
      </c>
      <c r="F23" s="42">
        <f t="shared" si="5"/>
        <v>0.48424783648726977</v>
      </c>
      <c r="G23" s="42">
        <f t="shared" si="6"/>
        <v>3.854886122250223E-3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2">
        <f t="shared" si="0"/>
        <v>257.26576313888</v>
      </c>
      <c r="F24" s="42">
        <f t="shared" si="5"/>
        <v>0.48080116110031046</v>
      </c>
      <c r="G24" s="42">
        <f t="shared" si="6"/>
        <v>3.8281271327580356E-3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2">
        <f t="shared" si="0"/>
        <v>257.38140735139672</v>
      </c>
      <c r="F25" s="42">
        <f t="shared" si="5"/>
        <v>0.47398711759836804</v>
      </c>
      <c r="G25" s="42">
        <f t="shared" si="6"/>
        <v>3.7830713248510096E-3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2">
        <f t="shared" si="0"/>
        <v>257.12132222453982</v>
      </c>
      <c r="F26" s="42">
        <f t="shared" si="5"/>
        <v>0.47313014193635844</v>
      </c>
      <c r="G26" s="42">
        <f t="shared" si="6"/>
        <v>3.7868531752680546E-3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2">
        <f t="shared" si="0"/>
        <v>256.94449191668258</v>
      </c>
      <c r="F27" s="42">
        <f t="shared" si="5"/>
        <v>0.46468356716123543</v>
      </c>
      <c r="G27" s="42">
        <f t="shared" si="6"/>
        <v>3.732575412339179E-3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2">
        <f t="shared" si="0"/>
        <v>256.93234922845409</v>
      </c>
      <c r="F28" s="42">
        <f t="shared" si="5"/>
        <v>0.45051171617323843</v>
      </c>
      <c r="G28" s="42">
        <f t="shared" si="6"/>
        <v>3.6302349904707197E-3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2">
        <f t="shared" si="0"/>
        <v>256.7481321768542</v>
      </c>
      <c r="F29" s="42">
        <f t="shared" si="5"/>
        <v>0.4398137464787073</v>
      </c>
      <c r="G29" s="42">
        <f t="shared" si="6"/>
        <v>3.5531380034592884E-3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2">
        <f t="shared" si="0"/>
        <v>256.55314143952296</v>
      </c>
      <c r="F30" s="42">
        <f t="shared" si="5"/>
        <v>0.42767158376093956</v>
      </c>
      <c r="G30" s="42">
        <f t="shared" si="6"/>
        <v>3.4510207274807904E-3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2">
        <f t="shared" si="0"/>
        <v>256.22400204633152</v>
      </c>
      <c r="F31" s="42">
        <f xml:space="preserve"> E31^2*(2*LN(D31)+H$7)*(1/SQRT(C31)-1/SQRT(B31))/(H$10*SQRT(11*9))</f>
        <v>0.36439920440726337</v>
      </c>
      <c r="G31" s="42">
        <f xml:space="preserve"> E31*(2*LN(D31)+H$7)*(1/SQRT(C31)+1/SQRT(B31))/(H$10*SQRT(11*9))</f>
        <v>2.9241702441724473E-3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2">
        <f t="shared" si="0"/>
        <v>255.82813576571283</v>
      </c>
      <c r="F32" s="42">
        <f t="shared" ref="F32:F40" si="7" xml:space="preserve"> E32^2*(2*LN(D32)+H$7)*(1/SQRT(C32)-1/SQRT(B32))/(H$10*SQRT(11*9))</f>
        <v>0.35319695410386481</v>
      </c>
      <c r="G32" s="42">
        <f t="shared" ref="G32:G40" si="8" xml:space="preserve"> E32*(2*LN(D32)+H$7)*(1/SQRT(C32)+1/SQRT(B32))/(H$10*SQRT(11*9))</f>
        <v>2.8340379786399028E-3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2">
        <f t="shared" si="0"/>
        <v>255.38633535186554</v>
      </c>
      <c r="F33" s="42">
        <f t="shared" si="7"/>
        <v>0.34113210769170277</v>
      </c>
      <c r="G33" s="42">
        <f t="shared" si="8"/>
        <v>2.7322522426813951E-3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2">
        <f t="shared" si="0"/>
        <v>254.81452636496888</v>
      </c>
      <c r="F34" s="42">
        <f t="shared" si="7"/>
        <v>0.332920149230994</v>
      </c>
      <c r="G34" s="42">
        <f t="shared" si="8"/>
        <v>2.6512530804472323E-3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2">
        <f t="shared" si="0"/>
        <v>254.30943135192121</v>
      </c>
      <c r="F35" s="42">
        <f t="shared" si="7"/>
        <v>0.31831250126193594</v>
      </c>
      <c r="G35" s="42">
        <f t="shared" si="8"/>
        <v>2.5401187139260932E-3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2">
        <f t="shared" si="0"/>
        <v>253.95216186135565</v>
      </c>
      <c r="F36" s="42">
        <f t="shared" si="7"/>
        <v>0.30469494978272332</v>
      </c>
      <c r="G36" s="42">
        <f t="shared" si="8"/>
        <v>2.4266020953670284E-3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2">
        <f t="shared" si="0"/>
        <v>253.82069111062933</v>
      </c>
      <c r="F37" s="42">
        <f t="shared" si="7"/>
        <v>0.28863776252136264</v>
      </c>
      <c r="G37" s="42">
        <f t="shared" si="8"/>
        <v>2.2970802261148282E-3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2">
        <f t="shared" si="0"/>
        <v>253.81633706681384</v>
      </c>
      <c r="F38" s="42">
        <f t="shared" si="7"/>
        <v>0.27213628049116201</v>
      </c>
      <c r="G38" s="42">
        <f t="shared" si="8"/>
        <v>2.1674289412998769E-3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2">
        <f t="shared" si="0"/>
        <v>253.97584759875315</v>
      </c>
      <c r="F39" s="42">
        <f t="shared" si="7"/>
        <v>0.2573621821078011</v>
      </c>
      <c r="G39" s="42">
        <f t="shared" si="8"/>
        <v>2.0428959300297349E-3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2">
        <f t="shared" si="0"/>
        <v>254.37306876868806</v>
      </c>
      <c r="F40" s="42">
        <f t="shared" si="7"/>
        <v>0.23875475208944505</v>
      </c>
      <c r="G40" s="42">
        <f t="shared" si="8"/>
        <v>1.9014474453845839E-3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2">
        <f t="shared" si="0"/>
        <v>254.81555120318617</v>
      </c>
      <c r="F41" s="42">
        <f xml:space="preserve"> E41^2*(2*LN(D41)+H$7)*(1/SQRT(C41)-1/SQRT(B41))/(H$10*SQRT(11*11))</f>
        <v>0.19905973182844033</v>
      </c>
      <c r="G41" s="42">
        <f xml:space="preserve"> E41*(2*LN(D41)+H$7)*(1/SQRT(C41)+1/SQRT(B41))/(H$10*SQRT(11*11))</f>
        <v>1.5904904294677215E-3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2">
        <f t="shared" si="0"/>
        <v>255.40016670655217</v>
      </c>
      <c r="F42" s="42">
        <f t="shared" ref="F42:F50" si="9" xml:space="preserve"> E42^2*(2*LN(D42)+H$7)*(1/SQRT(C42)-1/SQRT(B42))/(H$10*SQRT(11*11))</f>
        <v>0.18472373227355565</v>
      </c>
      <c r="G42" s="42">
        <f t="shared" ref="G42:G50" si="10" xml:space="preserve"> E42*(2*LN(D42)+H$7)*(1/SQRT(C42)+1/SQRT(B42))/(H$10*SQRT(11*11))</f>
        <v>1.4781193850603766E-3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2">
        <f t="shared" si="0"/>
        <v>256.05980219731362</v>
      </c>
      <c r="F43" s="42">
        <f t="shared" si="9"/>
        <v>0.17121050868536747</v>
      </c>
      <c r="G43" s="42">
        <f t="shared" si="10"/>
        <v>1.3722660528746337E-3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2">
        <f t="shared" si="0"/>
        <v>256.77811767162615</v>
      </c>
      <c r="F44" s="42">
        <f t="shared" si="9"/>
        <v>0.15861419542345703</v>
      </c>
      <c r="G44" s="42">
        <f t="shared" si="10"/>
        <v>1.2729192190482001E-3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2">
        <f t="shared" si="0"/>
        <v>257.6048020659731</v>
      </c>
      <c r="F45" s="42">
        <f t="shared" si="9"/>
        <v>0.14661883140086923</v>
      </c>
      <c r="G45" s="42">
        <f t="shared" si="10"/>
        <v>1.1763718828965109E-3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2">
        <f t="shared" si="0"/>
        <v>258.39912895271902</v>
      </c>
      <c r="F46" s="42">
        <f t="shared" si="9"/>
        <v>0.13580795304582222</v>
      </c>
      <c r="G46" s="42">
        <f t="shared" si="10"/>
        <v>1.0889093637208448E-3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2">
        <f t="shared" si="0"/>
        <v>259.14270104701961</v>
      </c>
      <c r="F47" s="42">
        <f t="shared" si="9"/>
        <v>0.12582027613265204</v>
      </c>
      <c r="G47" s="42">
        <f t="shared" si="10"/>
        <v>1.0094757646689719E-3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2">
        <f t="shared" si="0"/>
        <v>259.83640158158505</v>
      </c>
      <c r="F48" s="42">
        <f t="shared" si="9"/>
        <v>0.11691228957802245</v>
      </c>
      <c r="G48" s="42">
        <f t="shared" si="10"/>
        <v>9.381286829081083E-4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2">
        <f t="shared" si="0"/>
        <v>260.47312891271923</v>
      </c>
      <c r="F49" s="42">
        <f t="shared" si="9"/>
        <v>0.10857843076267444</v>
      </c>
      <c r="G49" s="42">
        <f t="shared" si="10"/>
        <v>8.7302165126020806E-4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2">
        <f t="shared" si="0"/>
        <v>261.05083638939931</v>
      </c>
      <c r="F50" s="42">
        <f t="shared" si="9"/>
        <v>0.10127677925875436</v>
      </c>
      <c r="G50" s="42">
        <f t="shared" si="10"/>
        <v>8.1529013159979094E-4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2">
        <f t="shared" si="0"/>
        <v>261.61335337222459</v>
      </c>
      <c r="F51" s="42">
        <f xml:space="preserve"> E51^2*(2*LN(D51)+H$7)*(1/SQRT(C51)-1/SQRT(B51))/(H$10*SQRT(11*13))</f>
        <v>8.6786887718726502E-2</v>
      </c>
      <c r="G51" s="42">
        <f xml:space="preserve"> E51*(2*LN(D51)+H$7)*(1/SQRT(C51)+1/SQRT(B51))/(H$10*SQRT(11*13))</f>
        <v>7.0059288492977051E-4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2">
        <f t="shared" si="0"/>
        <v>262.15680073960112</v>
      </c>
      <c r="F52" s="42">
        <f t="shared" ref="F52:F60" si="11" xml:space="preserve"> E52^2*(2*LN(D52)+H$7)*(1/SQRT(C52)-1/SQRT(B52))/(H$10*SQRT(11*13))</f>
        <v>8.0966151770895112E-2</v>
      </c>
      <c r="G52" s="42">
        <f t="shared" ref="G52:G60" si="12" xml:space="preserve"> E52*(2*LN(D52)+H$7)*(1/SQRT(C52)+1/SQRT(B52))/(H$10*SQRT(11*13))</f>
        <v>6.5485071927001248E-4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2">
        <f t="shared" si="0"/>
        <v>262.66512187660163</v>
      </c>
      <c r="F53" s="42">
        <f t="shared" si="11"/>
        <v>7.5787338635336932E-2</v>
      </c>
      <c r="G53" s="42">
        <f t="shared" si="12"/>
        <v>6.1327488325108514E-4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2">
        <f t="shared" si="0"/>
        <v>263.1559874880283</v>
      </c>
      <c r="F54" s="42">
        <f t="shared" si="11"/>
        <v>7.0887185669071998E-2</v>
      </c>
      <c r="G54" s="42">
        <f t="shared" si="12"/>
        <v>5.7393003265596577E-4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2">
        <f t="shared" si="0"/>
        <v>263.59510187465048</v>
      </c>
      <c r="F55" s="42">
        <f t="shared" si="11"/>
        <v>6.6578551403293204E-2</v>
      </c>
      <c r="G55" s="42">
        <f t="shared" si="12"/>
        <v>5.3915025331334606E-4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2">
        <f t="shared" si="0"/>
        <v>263.98058194662258</v>
      </c>
      <c r="F56" s="42">
        <f t="shared" si="11"/>
        <v>6.2538711039091463E-2</v>
      </c>
      <c r="G56" s="42">
        <f t="shared" si="12"/>
        <v>5.0740500331132522E-4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2">
        <f t="shared" si="0"/>
        <v>264.32009021261274</v>
      </c>
      <c r="F57" s="42">
        <f t="shared" si="11"/>
        <v>5.9046267776281365E-2</v>
      </c>
      <c r="G57" s="42">
        <f t="shared" si="12"/>
        <v>4.796475947393103E-4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2">
        <f t="shared" si="0"/>
        <v>264.62736164691842</v>
      </c>
      <c r="F58" s="42">
        <f t="shared" si="11"/>
        <v>5.5877162304163307E-2</v>
      </c>
      <c r="G58" s="42">
        <f t="shared" si="12"/>
        <v>4.5454981302333242E-4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2">
        <f t="shared" si="0"/>
        <v>264.901483691473</v>
      </c>
      <c r="F59" s="42">
        <f t="shared" si="11"/>
        <v>5.294712719304788E-2</v>
      </c>
      <c r="G59" s="42">
        <f t="shared" si="12"/>
        <v>4.3156925832163153E-4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2">
        <f t="shared" si="0"/>
        <v>265.16123667091773</v>
      </c>
      <c r="F60" s="42">
        <f t="shared" si="11"/>
        <v>5.0270049004173395E-2</v>
      </c>
      <c r="G60" s="42">
        <f t="shared" si="12"/>
        <v>4.102398985709941E-4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2">
        <f t="shared" si="0"/>
        <v>265.40983221002091</v>
      </c>
      <c r="F61" s="42">
        <f xml:space="preserve"> E61^2*(2*LN(D61)+H$7)*(1/SQRT(C61)-1/SQRT(B61))/(H$10*SQRT(11*15))</f>
        <v>4.4644032529408094E-2</v>
      </c>
      <c r="G61" s="42">
        <f xml:space="preserve"> E61*(2*LN(D61)+H$7)*(1/SQRT(C61)+1/SQRT(B61))/(H$10*SQRT(11*15))</f>
        <v>3.6417453974961332E-4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2">
        <f t="shared" si="0"/>
        <v>265.6282982085558</v>
      </c>
      <c r="F62" s="42">
        <f t="shared" ref="F62:F70" si="13" xml:space="preserve"> E62^2*(2*LN(D62)+H$7)*(1/SQRT(C62)-1/SQRT(B62))/(H$10*SQRT(11*15))</f>
        <v>4.2510005812578432E-2</v>
      </c>
      <c r="G62" s="42">
        <f t="shared" ref="G62:G70" si="14" xml:space="preserve"> E62*(2*LN(D62)+H$7)*(1/SQRT(C62)+1/SQRT(B62))/(H$10*SQRT(11*15))</f>
        <v>3.4736441823045089E-4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2">
        <f t="shared" si="0"/>
        <v>265.83591146945463</v>
      </c>
      <c r="F63" s="42">
        <f t="shared" si="13"/>
        <v>4.0508436381291861E-2</v>
      </c>
      <c r="G63" s="42">
        <f t="shared" si="14"/>
        <v>3.3154353029044925E-4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2">
        <f t="shared" si="0"/>
        <v>266.02795862266481</v>
      </c>
      <c r="F64" s="42">
        <f t="shared" si="13"/>
        <v>3.87801014370786E-2</v>
      </c>
      <c r="G64" s="42">
        <f t="shared" si="14"/>
        <v>3.173021689655978E-4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2">
        <f t="shared" si="0"/>
        <v>266.1975968846113</v>
      </c>
      <c r="F65" s="42">
        <f t="shared" si="13"/>
        <v>3.7147742629209467E-2</v>
      </c>
      <c r="G65" s="42">
        <f t="shared" si="14"/>
        <v>3.0434967781467004E-4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2">
        <f t="shared" si="0"/>
        <v>266.34604393426167</v>
      </c>
      <c r="F66" s="42">
        <f t="shared" si="13"/>
        <v>3.568944688080624E-2</v>
      </c>
      <c r="G66" s="42">
        <f t="shared" si="14"/>
        <v>2.9271796494429082E-4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2">
        <f t="shared" ref="E67:E130" si="15" xml:space="preserve"> H$10/((LN(D67))^2+H$7*LN(D67)+H$4)</f>
        <v>266.49681717266293</v>
      </c>
      <c r="F67" s="42">
        <f t="shared" si="13"/>
        <v>3.4277311840211794E-2</v>
      </c>
      <c r="G67" s="42">
        <f t="shared" si="14"/>
        <v>2.8134929781977651E-4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2">
        <f t="shared" si="15"/>
        <v>266.6302414126319</v>
      </c>
      <c r="F68" s="42">
        <f t="shared" si="13"/>
        <v>3.2962678153083028E-2</v>
      </c>
      <c r="G68" s="42">
        <f t="shared" si="14"/>
        <v>2.710123392654405E-4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2">
        <f t="shared" si="15"/>
        <v>266.74683992988668</v>
      </c>
      <c r="F69" s="42">
        <f t="shared" si="13"/>
        <v>3.1815010023954551E-2</v>
      </c>
      <c r="G69" s="42">
        <f t="shared" si="14"/>
        <v>2.6191167719639649E-4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2">
        <f t="shared" si="15"/>
        <v>266.86397127816014</v>
      </c>
      <c r="F70" s="42">
        <f t="shared" si="13"/>
        <v>3.070329235869889E-2</v>
      </c>
      <c r="G70" s="42">
        <f t="shared" si="14"/>
        <v>2.5298146127999168E-4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2">
        <f t="shared" si="15"/>
        <v>266.97379634838666</v>
      </c>
      <c r="F71" s="42">
        <f xml:space="preserve"> E71^2*(2*LN(D71)+H$7)*(1/SQRT(C71)-1/SQRT(B71))/(H$10*SQRT(11*17))</f>
        <v>2.7957352148474866E-2</v>
      </c>
      <c r="G71" s="42">
        <f xml:space="preserve"> E71*(2*LN(D71)+H$7)*(1/SQRT(C71)+1/SQRT(B71))/(H$10*SQRT(11*17))</f>
        <v>2.3035013894227263E-4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2">
        <f t="shared" si="15"/>
        <v>267.07574617104495</v>
      </c>
      <c r="F72" s="42">
        <f t="shared" ref="F72:F80" si="16" xml:space="preserve"> E72^2*(2*LN(D72)+H$7)*(1/SQRT(C72)-1/SQRT(B72))/(H$10*SQRT(11*17))</f>
        <v>2.7045271164482732E-2</v>
      </c>
      <c r="G72" s="42">
        <f t="shared" ref="G72:G80" si="17" xml:space="preserve"> E72*(2*LN(D72)+H$7)*(1/SQRT(C72)+1/SQRT(B72))/(H$10*SQRT(11*17))</f>
        <v>2.2302878515885171E-4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2">
        <f t="shared" si="15"/>
        <v>267.163244465047</v>
      </c>
      <c r="F73" s="42">
        <f t="shared" si="16"/>
        <v>2.6240773785134432E-2</v>
      </c>
      <c r="G73" s="42">
        <f t="shared" si="17"/>
        <v>2.1655480984691472E-4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2">
        <f t="shared" si="15"/>
        <v>267.22658723339333</v>
      </c>
      <c r="F74" s="42">
        <f t="shared" si="16"/>
        <v>2.5644872798956032E-2</v>
      </c>
      <c r="G74" s="42">
        <f t="shared" si="17"/>
        <v>2.1176341267663395E-4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2">
        <f t="shared" si="15"/>
        <v>267.28188405557211</v>
      </c>
      <c r="F75" s="42">
        <f t="shared" si="16"/>
        <v>2.5120140811543807E-2</v>
      </c>
      <c r="G75" s="42">
        <f t="shared" si="17"/>
        <v>2.0756485096242301E-4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2">
        <f t="shared" si="15"/>
        <v>267.32174808725625</v>
      </c>
      <c r="F76" s="42">
        <f t="shared" si="16"/>
        <v>2.4699677042500111E-2</v>
      </c>
      <c r="G76" s="42">
        <f t="shared" si="17"/>
        <v>2.0436288459611365E-4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2">
        <f t="shared" si="15"/>
        <v>267.35659825944271</v>
      </c>
      <c r="F77" s="42">
        <f t="shared" si="16"/>
        <v>2.4350174535116453E-2</v>
      </c>
      <c r="G77" s="42">
        <f t="shared" si="17"/>
        <v>2.0164900984514708E-4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2">
        <f t="shared" si="15"/>
        <v>267.3837506614297</v>
      </c>
      <c r="F78" s="42">
        <f t="shared" si="16"/>
        <v>2.4124601188285893E-2</v>
      </c>
      <c r="G78" s="42">
        <f t="shared" si="17"/>
        <v>1.9970250670812582E-4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2">
        <f t="shared" si="15"/>
        <v>267.40687659587121</v>
      </c>
      <c r="F79" s="42">
        <f t="shared" si="16"/>
        <v>2.3972162336932931E-2</v>
      </c>
      <c r="G79" s="42">
        <f t="shared" si="17"/>
        <v>1.9824517629049565E-4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2">
        <f t="shared" si="15"/>
        <v>267.42184696619876</v>
      </c>
      <c r="F80" s="42">
        <f t="shared" si="16"/>
        <v>2.3818465095375177E-2</v>
      </c>
      <c r="G80" s="42">
        <f t="shared" si="17"/>
        <v>1.9711380805422852E-4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2">
        <f t="shared" si="15"/>
        <v>267.42564543726917</v>
      </c>
      <c r="F81" s="42">
        <f xml:space="preserve"> E81^2*(2*LN(D81)+H$7)*(1/SQRT(C81)-1/SQRT(B81))/(H$10*SQRT(11*19))</f>
        <v>2.2568722429063298E-2</v>
      </c>
      <c r="G81" s="42">
        <f xml:space="preserve"> E81*(2*LN(D81)+H$7)*(1/SQRT(C81)+1/SQRT(B81))/(H$10*SQRT(11*19))</f>
        <v>1.8662381551260595E-4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2">
        <f t="shared" si="15"/>
        <v>267.41368276424225</v>
      </c>
      <c r="F82" s="42">
        <f t="shared" ref="F82:F90" si="18" xml:space="preserve"> E82^2*(2*LN(D82)+H$7)*(1/SQRT(C82)-1/SQRT(B82))/(H$10*SQRT(11*19))</f>
        <v>2.2675312845378773E-2</v>
      </c>
      <c r="G82" s="42">
        <f t="shared" ref="G82:G90" si="19" xml:space="preserve"> E82*(2*LN(D82)+H$7)*(1/SQRT(C82)+1/SQRT(B82))/(H$10*SQRT(11*19))</f>
        <v>1.8746174321042434E-4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2">
        <f t="shared" si="15"/>
        <v>267.3869234129873</v>
      </c>
      <c r="F83" s="42">
        <f t="shared" si="18"/>
        <v>2.2895089751991282E-2</v>
      </c>
      <c r="G83" s="42">
        <f t="shared" si="19"/>
        <v>1.8933285096475058E-4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2">
        <f t="shared" si="15"/>
        <v>267.3605262620157</v>
      </c>
      <c r="F84" s="42">
        <f t="shared" si="18"/>
        <v>2.3100784534750694E-2</v>
      </c>
      <c r="G84" s="42">
        <f t="shared" si="19"/>
        <v>1.9115130979595462E-4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2">
        <f t="shared" si="15"/>
        <v>267.33395734774615</v>
      </c>
      <c r="F85" s="42">
        <f t="shared" si="18"/>
        <v>2.33547533217844E-2</v>
      </c>
      <c r="G85" s="42">
        <f t="shared" si="19"/>
        <v>1.9320373059926078E-4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2">
        <f t="shared" si="15"/>
        <v>267.29417156691545</v>
      </c>
      <c r="F86" s="42">
        <f t="shared" si="18"/>
        <v>2.3729449741647399E-2</v>
      </c>
      <c r="G86" s="42">
        <f t="shared" si="19"/>
        <v>1.9617552937318226E-4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2">
        <f t="shared" si="15"/>
        <v>267.25851187077194</v>
      </c>
      <c r="F87" s="42">
        <f t="shared" si="18"/>
        <v>2.4085422949863048E-2</v>
      </c>
      <c r="G87" s="42">
        <f t="shared" si="19"/>
        <v>1.9897338930736322E-4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2">
        <f t="shared" si="15"/>
        <v>267.21561398997403</v>
      </c>
      <c r="F88" s="42">
        <f t="shared" si="18"/>
        <v>2.4509947445367705E-2</v>
      </c>
      <c r="G88" s="42">
        <f t="shared" si="19"/>
        <v>2.0227734402925899E-4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2">
        <f t="shared" si="15"/>
        <v>267.16476731612619</v>
      </c>
      <c r="F89" s="42">
        <f t="shared" si="18"/>
        <v>2.4957294536532164E-2</v>
      </c>
      <c r="G89" s="42">
        <f t="shared" si="19"/>
        <v>2.0596641388161732E-4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2">
        <f t="shared" si="15"/>
        <v>267.0994200571642</v>
      </c>
      <c r="F90" s="42">
        <f t="shared" si="18"/>
        <v>2.5533872803267795E-2</v>
      </c>
      <c r="G90" s="42">
        <f t="shared" si="19"/>
        <v>2.1059058372078587E-4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2">
        <f t="shared" si="15"/>
        <v>267.02620455925489</v>
      </c>
      <c r="F91" s="42">
        <f xml:space="preserve"> E91^2*(2*LN(D91)+H$7)*(1/SQRT(C91)-1/SQRT(B91))/(H$10*SQRT(11*21))</f>
        <v>2.492427140499243E-2</v>
      </c>
      <c r="G91" s="42">
        <f xml:space="preserve"> E91*(2*LN(D91)+H$7)*(1/SQRT(C91)+1/SQRT(B91))/(H$10*SQRT(11*21))</f>
        <v>2.0539440282668267E-4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2">
        <f t="shared" si="15"/>
        <v>266.95261794826524</v>
      </c>
      <c r="F92" s="42">
        <f t="shared" ref="F92:F100" si="20" xml:space="preserve"> E92^2*(2*LN(D92)+H$7)*(1/SQRT(C92)-1/SQRT(B92))/(H$10*SQRT(11*21))</f>
        <v>2.5506997495360135E-2</v>
      </c>
      <c r="G92" s="42">
        <f t="shared" ref="G92:G100" si="21" xml:space="preserve"> E92*(2*LN(D92)+H$7)*(1/SQRT(C92)+1/SQRT(B92))/(H$10*SQRT(11*21))</f>
        <v>2.1022868459074097E-4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2">
        <f t="shared" si="15"/>
        <v>266.88159557956413</v>
      </c>
      <c r="F93" s="42">
        <f t="shared" si="20"/>
        <v>2.6115905521429977E-2</v>
      </c>
      <c r="G93" s="42">
        <f t="shared" si="21"/>
        <v>2.1504153588971126E-4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2">
        <f t="shared" si="15"/>
        <v>266.8084541176878</v>
      </c>
      <c r="F94" s="42">
        <f t="shared" si="20"/>
        <v>2.6733948167182931E-2</v>
      </c>
      <c r="G94" s="42">
        <f t="shared" si="21"/>
        <v>2.2000791151918553E-4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2">
        <f t="shared" si="15"/>
        <v>266.72835945609586</v>
      </c>
      <c r="F95" s="42">
        <f t="shared" si="20"/>
        <v>2.7422843581182008E-2</v>
      </c>
      <c r="G95" s="42">
        <f t="shared" si="21"/>
        <v>2.2544237214941341E-4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2">
        <f t="shared" si="15"/>
        <v>266.64680575258888</v>
      </c>
      <c r="F96" s="42">
        <f t="shared" si="20"/>
        <v>2.8123355808159955E-2</v>
      </c>
      <c r="G96" s="42">
        <f t="shared" si="21"/>
        <v>2.3098825980906134E-4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2">
        <f t="shared" si="15"/>
        <v>266.5675907118038</v>
      </c>
      <c r="F97" s="42">
        <f t="shared" si="20"/>
        <v>2.8778244453632442E-2</v>
      </c>
      <c r="G97" s="42">
        <f t="shared" si="21"/>
        <v>2.3628190263894405E-4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2">
        <f t="shared" si="15"/>
        <v>266.4834461195282</v>
      </c>
      <c r="F98" s="42">
        <f t="shared" si="20"/>
        <v>2.9448397804263362E-2</v>
      </c>
      <c r="G98" s="42">
        <f t="shared" si="21"/>
        <v>2.4177396023978447E-4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2">
        <f t="shared" si="15"/>
        <v>266.39242652834378</v>
      </c>
      <c r="F99" s="42">
        <f t="shared" si="20"/>
        <v>3.0216494698610631E-2</v>
      </c>
      <c r="G99" s="42">
        <f t="shared" si="21"/>
        <v>2.4785493086557569E-4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2">
        <f t="shared" si="15"/>
        <v>266.29813530146168</v>
      </c>
      <c r="F100" s="42">
        <f t="shared" si="20"/>
        <v>3.0974456365474943E-2</v>
      </c>
      <c r="G100" s="42">
        <f t="shared" si="21"/>
        <v>2.5393372287084426E-4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2">
        <f t="shared" si="15"/>
        <v>266.19961628105489</v>
      </c>
      <c r="F101" s="42">
        <f xml:space="preserve"> E101^2*(2*LN(D101)+H$7)*(1/SQRT(C101)-1/SQRT(B101))/(H$10*SQRT(11*23))</f>
        <v>3.0361268826501239E-2</v>
      </c>
      <c r="G101" s="42">
        <f xml:space="preserve"> E101*(2*LN(D101)+H$7)*(1/SQRT(C101)+1/SQRT(B101))/(H$10*SQRT(11*23))</f>
        <v>2.4878255924139193E-4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2">
        <f t="shared" si="15"/>
        <v>266.10202980986435</v>
      </c>
      <c r="F102" s="42">
        <f t="shared" ref="F102:F110" si="22" xml:space="preserve"> E102^2*(2*LN(D102)+H$7)*(1/SQRT(C102)-1/SQRT(B102))/(H$10*SQRT(11*23))</f>
        <v>3.110380128442914E-2</v>
      </c>
      <c r="G102" s="42">
        <f t="shared" ref="G102:G110" si="23" xml:space="preserve"> E102*(2*LN(D102)+H$7)*(1/SQRT(C102)+1/SQRT(B102))/(H$10*SQRT(11*23))</f>
        <v>2.5479869036518232E-4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2">
        <f t="shared" si="15"/>
        <v>265.99402736355671</v>
      </c>
      <c r="F103" s="42">
        <f t="shared" si="22"/>
        <v>3.1904416476083053E-2</v>
      </c>
      <c r="G103" s="42">
        <f t="shared" si="23"/>
        <v>2.6132028464719134E-4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2">
        <f t="shared" si="15"/>
        <v>265.88068842638097</v>
      </c>
      <c r="F104" s="42">
        <f t="shared" si="22"/>
        <v>3.2809733112154335E-2</v>
      </c>
      <c r="G104" s="42">
        <f t="shared" si="23"/>
        <v>2.6836576444408427E-4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2">
        <f t="shared" si="15"/>
        <v>265.77123606006654</v>
      </c>
      <c r="F105" s="42">
        <f t="shared" si="22"/>
        <v>3.3647043404554287E-2</v>
      </c>
      <c r="G105" s="42">
        <f t="shared" si="23"/>
        <v>2.7505239892649196E-4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2">
        <f t="shared" si="15"/>
        <v>265.65557035842716</v>
      </c>
      <c r="F106" s="42">
        <f t="shared" si="22"/>
        <v>3.4552800119759156E-2</v>
      </c>
      <c r="G106" s="42">
        <f t="shared" si="23"/>
        <v>2.8213257466552891E-4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2">
        <f t="shared" si="15"/>
        <v>265.53564027951552</v>
      </c>
      <c r="F107" s="42">
        <f t="shared" si="22"/>
        <v>3.5442380366982017E-2</v>
      </c>
      <c r="G107" s="42">
        <f t="shared" si="23"/>
        <v>2.8926103388771552E-4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2">
        <f t="shared" si="15"/>
        <v>265.41004948181995</v>
      </c>
      <c r="F108" s="42">
        <f t="shared" si="22"/>
        <v>3.6403887868242668E-2</v>
      </c>
      <c r="G108" s="42">
        <f t="shared" si="23"/>
        <v>2.9678733115949936E-4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2">
        <f t="shared" si="15"/>
        <v>265.2811785504764</v>
      </c>
      <c r="F109" s="42">
        <f t="shared" si="22"/>
        <v>3.7333482290425067E-2</v>
      </c>
      <c r="G109" s="42">
        <f t="shared" si="23"/>
        <v>3.0429802172702756E-4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2">
        <f t="shared" si="15"/>
        <v>265.15108187027431</v>
      </c>
      <c r="F110" s="42">
        <f t="shared" si="22"/>
        <v>3.8261350542747243E-2</v>
      </c>
      <c r="G110" s="42">
        <f t="shared" si="23"/>
        <v>3.1181657095500487E-4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2">
        <f t="shared" si="15"/>
        <v>265.02231250723895</v>
      </c>
      <c r="F111" s="42">
        <f xml:space="preserve"> E111^2*(2*LN(D111)+H$7)*(1/SQRT(C111)-1/SQRT(B111))/(H$10*SQRT(11*25))</f>
        <v>3.7634002847055537E-2</v>
      </c>
      <c r="G111" s="42">
        <f xml:space="preserve"> E111*(2*LN(D111)+H$7)*(1/SQRT(C111)+1/SQRT(B111))/(H$10*SQRT(11*25))</f>
        <v>3.0645158831315097E-4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2">
        <f t="shared" si="15"/>
        <v>264.90016390741113</v>
      </c>
      <c r="F112" s="42">
        <f t="shared" ref="F112:F120" si="24" xml:space="preserve"> E112^2*(2*LN(D112)+H$7)*(1/SQRT(C112)-1/SQRT(B112))/(H$10*SQRT(11*25))</f>
        <v>3.8530648892214477E-2</v>
      </c>
      <c r="G112" s="42">
        <f t="shared" ref="G112:G120" si="25" xml:space="preserve"> E112*(2*LN(D112)+H$7)*(1/SQRT(C112)+1/SQRT(B112))/(H$10*SQRT(11*25))</f>
        <v>3.1356097403134446E-4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2">
        <f t="shared" si="15"/>
        <v>264.77496068498112</v>
      </c>
      <c r="F113" s="42">
        <f t="shared" si="24"/>
        <v>3.9437723432271005E-2</v>
      </c>
      <c r="G113" s="42">
        <f t="shared" si="25"/>
        <v>3.2078341096287652E-4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2">
        <f t="shared" si="15"/>
        <v>264.65665585581513</v>
      </c>
      <c r="F114" s="42">
        <f t="shared" si="24"/>
        <v>4.0304674549498778E-2</v>
      </c>
      <c r="G114" s="42">
        <f t="shared" si="25"/>
        <v>3.2776797659681386E-4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2">
        <f t="shared" si="15"/>
        <v>264.53465012520348</v>
      </c>
      <c r="F115" s="42">
        <f t="shared" si="24"/>
        <v>4.1261994889590772E-2</v>
      </c>
      <c r="G115" s="42">
        <f t="shared" si="25"/>
        <v>3.3515112730477984E-4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2">
        <f t="shared" si="15"/>
        <v>264.39733870659234</v>
      </c>
      <c r="F116" s="42">
        <f t="shared" si="24"/>
        <v>4.2229653836861059E-2</v>
      </c>
      <c r="G116" s="42">
        <f t="shared" si="25"/>
        <v>3.4295774253222832E-4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2">
        <f t="shared" si="15"/>
        <v>264.26039642513416</v>
      </c>
      <c r="F117" s="42">
        <f t="shared" si="24"/>
        <v>4.319034923154659E-2</v>
      </c>
      <c r="G117" s="42">
        <f t="shared" si="25"/>
        <v>3.5066598525436752E-4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2">
        <f t="shared" si="15"/>
        <v>264.114885026786</v>
      </c>
      <c r="F118" s="42">
        <f t="shared" si="24"/>
        <v>4.4215269691210896E-2</v>
      </c>
      <c r="G118" s="42">
        <f t="shared" si="25"/>
        <v>3.5882154167212556E-4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2">
        <f t="shared" si="15"/>
        <v>263.97001264011715</v>
      </c>
      <c r="F119" s="42">
        <f t="shared" si="24"/>
        <v>4.5216185045503239E-2</v>
      </c>
      <c r="G119" s="42">
        <f t="shared" si="25"/>
        <v>3.6686025617949428E-4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2">
        <f t="shared" si="15"/>
        <v>263.81355129845286</v>
      </c>
      <c r="F120" s="42">
        <f t="shared" si="24"/>
        <v>4.6291213283914723E-2</v>
      </c>
      <c r="G120" s="42">
        <f t="shared" si="25"/>
        <v>3.7547490893961578E-4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2">
        <f t="shared" si="15"/>
        <v>263.65278156521043</v>
      </c>
      <c r="F121" s="42">
        <f xml:space="preserve"> E121^2*(2*LN(D121)+H$7)*(1/SQRT(C121)-1/SQRT(B121))/(H$10*SQRT(11*27))</f>
        <v>4.5660891654057421E-2</v>
      </c>
      <c r="G121" s="42">
        <f xml:space="preserve"> E121*(2*LN(D121)+H$7)*(1/SQRT(C121)+1/SQRT(B121))/(H$10*SQRT(11*27))</f>
        <v>3.6994022079341786E-4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2">
        <f t="shared" si="15"/>
        <v>263.49135252101701</v>
      </c>
      <c r="F122" s="42">
        <f t="shared" ref="F122:F130" si="26" xml:space="preserve"> E122^2*(2*LN(D122)+H$7)*(1/SQRT(C122)-1/SQRT(B122))/(H$10*SQRT(11*27))</f>
        <v>4.6742772057812278E-2</v>
      </c>
      <c r="G122" s="42">
        <f t="shared" ref="G122:G130" si="27" xml:space="preserve"> E122*(2*LN(D122)+H$7)*(1/SQRT(C122)+1/SQRT(B122))/(H$10*SQRT(11*27))</f>
        <v>3.7852558516237867E-4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2">
        <f t="shared" si="15"/>
        <v>263.32149584847832</v>
      </c>
      <c r="F123" s="42">
        <f t="shared" si="26"/>
        <v>4.7911762759240459E-2</v>
      </c>
      <c r="G123" s="42">
        <f t="shared" si="27"/>
        <v>3.8763042901221337E-4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2">
        <f t="shared" si="15"/>
        <v>263.15259447388013</v>
      </c>
      <c r="F124" s="42">
        <f t="shared" si="26"/>
        <v>4.9030644222784296E-2</v>
      </c>
      <c r="G124" s="42">
        <f t="shared" si="27"/>
        <v>3.9664355855233331E-4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2">
        <f t="shared" si="15"/>
        <v>262.95427385612965</v>
      </c>
      <c r="F125" s="42">
        <f t="shared" si="26"/>
        <v>5.0322265306009105E-2</v>
      </c>
      <c r="G125" s="42">
        <f t="shared" si="27"/>
        <v>4.0683638212983336E-4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5">
        <f t="shared" si="15"/>
        <v>262.75874251752106</v>
      </c>
      <c r="F126" s="45">
        <f t="shared" si="26"/>
        <v>5.1632100236468116E-2</v>
      </c>
      <c r="G126" s="45">
        <f t="shared" si="27"/>
        <v>4.1700014642313712E-4</v>
      </c>
      <c r="H126" s="46"/>
      <c r="I126" s="36"/>
      <c r="J126" s="37"/>
      <c r="K126" s="25"/>
      <c r="L126" s="25"/>
      <c r="M126" s="22"/>
      <c r="N126" s="22"/>
      <c r="P126" s="48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2">
        <f t="shared" si="15"/>
        <v>262.56514068898753</v>
      </c>
      <c r="F127" s="42">
        <f t="shared" si="26"/>
        <v>5.2823134403425787E-2</v>
      </c>
      <c r="G127" s="42">
        <f t="shared" si="27"/>
        <v>4.2669909301662831E-4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2">
        <f t="shared" si="15"/>
        <v>262.3771142864619</v>
      </c>
      <c r="F128" s="42">
        <f t="shared" si="26"/>
        <v>5.4064961188276611E-2</v>
      </c>
      <c r="G128" s="42">
        <f t="shared" si="27"/>
        <v>4.3650715090129009E-4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2">
        <f t="shared" si="15"/>
        <v>262.20005267279367</v>
      </c>
      <c r="F129" s="42">
        <f t="shared" si="26"/>
        <v>5.521595706041818E-2</v>
      </c>
      <c r="G129" s="42">
        <f t="shared" si="27"/>
        <v>4.4576512185386699E-4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2">
        <f t="shared" si="15"/>
        <v>262.02719109675769</v>
      </c>
      <c r="F130" s="42">
        <f t="shared" si="26"/>
        <v>5.6568907123740506E-2</v>
      </c>
      <c r="G130" s="42">
        <f t="shared" si="27"/>
        <v>4.5576598485264758E-4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2">
        <f t="shared" ref="E131:E194" si="28" xml:space="preserve"> H$10/((LN(D131))^2+H$7*LN(D131)+H$4)</f>
        <v>261.87140970606555</v>
      </c>
      <c r="F131" s="42">
        <f xml:space="preserve"> E131^2*(2*LN(D131)+H$7)*(1/SQRT(C131)-1/SQRT(B131))/(H$10*SQRT(11*29))</f>
        <v>5.5594923139138296E-2</v>
      </c>
      <c r="G131" s="42">
        <f xml:space="preserve"> E131*(2*LN(D131)+H$7)*(1/SQRT(C131)+1/SQRT(B131))/(H$10*SQRT(11*29))</f>
        <v>4.4797636148406419E-4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2">
        <f t="shared" si="28"/>
        <v>261.72324682831407</v>
      </c>
      <c r="F132" s="42">
        <f t="shared" ref="F132:F140" si="29" xml:space="preserve"> E132^2*(2*LN(D132)+H$7)*(1/SQRT(C132)-1/SQRT(B132))/(H$10*SQRT(11*29))</f>
        <v>5.6709094290144806E-2</v>
      </c>
      <c r="G132" s="42">
        <f t="shared" ref="G132:G140" si="30" xml:space="preserve"> E132*(2*LN(D132)+H$7)*(1/SQRT(C132)+1/SQRT(B132))/(H$10*SQRT(11*29))</f>
        <v>4.5658850516854541E-4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2">
        <f t="shared" si="28"/>
        <v>261.56855712174092</v>
      </c>
      <c r="F133" s="42">
        <f t="shared" si="29"/>
        <v>5.7753146023793077E-2</v>
      </c>
      <c r="G133" s="42">
        <f t="shared" si="30"/>
        <v>4.6503237351504663E-4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2">
        <f t="shared" si="28"/>
        <v>261.4178870455882</v>
      </c>
      <c r="F134" s="42">
        <f t="shared" si="29"/>
        <v>5.8808068441672495E-2</v>
      </c>
      <c r="G134" s="42">
        <f t="shared" si="30"/>
        <v>4.7349607448629035E-4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2">
        <f t="shared" si="28"/>
        <v>261.25600027855643</v>
      </c>
      <c r="F135" s="42">
        <f t="shared" si="29"/>
        <v>5.988752328525733E-2</v>
      </c>
      <c r="G135" s="42">
        <f t="shared" si="30"/>
        <v>4.8233244708402429E-4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2">
        <f t="shared" si="28"/>
        <v>261.12081817070646</v>
      </c>
      <c r="F136" s="42">
        <f t="shared" si="29"/>
        <v>6.0847604672550147E-2</v>
      </c>
      <c r="G136" s="42">
        <f t="shared" si="30"/>
        <v>4.902645591896151E-4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2">
        <f t="shared" si="28"/>
        <v>260.97756774866571</v>
      </c>
      <c r="F137" s="42">
        <f t="shared" si="29"/>
        <v>6.196391455035187E-2</v>
      </c>
      <c r="G137" s="42">
        <f t="shared" si="30"/>
        <v>4.9897185567169069E-4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2">
        <f t="shared" si="28"/>
        <v>260.83864834936173</v>
      </c>
      <c r="F138" s="42">
        <f t="shared" si="29"/>
        <v>6.3031193725847673E-2</v>
      </c>
      <c r="G138" s="42">
        <f t="shared" si="30"/>
        <v>5.0739241664789941E-4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2">
        <f t="shared" si="28"/>
        <v>260.69840505008187</v>
      </c>
      <c r="F139" s="42">
        <f t="shared" si="29"/>
        <v>6.4129176076598515E-2</v>
      </c>
      <c r="G139" s="42">
        <f t="shared" si="30"/>
        <v>5.1606796626213816E-4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2">
        <f t="shared" si="28"/>
        <v>260.55005628654186</v>
      </c>
      <c r="F140" s="42">
        <f t="shared" si="29"/>
        <v>6.5324262191119434E-2</v>
      </c>
      <c r="G140" s="42">
        <f t="shared" si="30"/>
        <v>5.2527202701351493E-4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2">
        <f t="shared" si="28"/>
        <v>260.39617392177263</v>
      </c>
      <c r="F141" s="42">
        <f xml:space="preserve"> E141^2*(2*LN(D141)+H$7)*(1/SQRT(C141)-1/SQRT(B141))/(H$10*SQRT(11*31))</f>
        <v>6.427533950752165E-2</v>
      </c>
      <c r="G141" s="42">
        <f xml:space="preserve"> E141*(2*LN(D141)+H$7)*(1/SQRT(C141)+1/SQRT(B141))/(H$10*SQRT(11*31))</f>
        <v>5.1669751451615515E-4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2">
        <f t="shared" si="28"/>
        <v>260.22928690439142</v>
      </c>
      <c r="F142" s="42">
        <f t="shared" ref="F142:F150" si="31" xml:space="preserve"> E142^2*(2*LN(D142)+H$7)*(1/SQRT(C142)-1/SQRT(B142))/(H$10*SQRT(11*31))</f>
        <v>6.5443077129184721E-2</v>
      </c>
      <c r="G142" s="42">
        <f t="shared" ref="G142:G150" si="32" xml:space="preserve"> E142*(2*LN(D142)+H$7)*(1/SQRT(C142)+1/SQRT(B142))/(H$10*SQRT(11*31))</f>
        <v>5.2595255972194761E-4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2">
        <f t="shared" si="28"/>
        <v>260.07242689834129</v>
      </c>
      <c r="F143" s="42">
        <f t="shared" si="31"/>
        <v>6.6604984345355139E-2</v>
      </c>
      <c r="G143" s="42">
        <f t="shared" si="32"/>
        <v>5.3507626880508843E-4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2">
        <f t="shared" si="28"/>
        <v>259.93160893247011</v>
      </c>
      <c r="F144" s="42">
        <f t="shared" si="31"/>
        <v>6.7660365833432393E-2</v>
      </c>
      <c r="G144" s="42">
        <f t="shared" si="32"/>
        <v>5.4356511199721736E-4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2">
        <f t="shared" si="28"/>
        <v>259.80340562909282</v>
      </c>
      <c r="F145" s="42">
        <f t="shared" si="31"/>
        <v>6.8762510071446431E-2</v>
      </c>
      <c r="G145" s="42">
        <f t="shared" si="32"/>
        <v>5.5211170322473212E-4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2">
        <f t="shared" si="28"/>
        <v>259.70467404891752</v>
      </c>
      <c r="F146" s="42">
        <f t="shared" si="31"/>
        <v>6.9705777127536173E-2</v>
      </c>
      <c r="G146" s="42">
        <f t="shared" si="32"/>
        <v>5.5957385002041815E-4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2">
        <f t="shared" si="28"/>
        <v>259.59771252692303</v>
      </c>
      <c r="F147" s="42">
        <f t="shared" si="31"/>
        <v>7.0716120077869191E-2</v>
      </c>
      <c r="G147" s="42">
        <f t="shared" si="32"/>
        <v>5.6745956323414073E-4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2">
        <f t="shared" si="28"/>
        <v>259.5010382974092</v>
      </c>
      <c r="F148" s="42">
        <f t="shared" si="31"/>
        <v>7.1647795589826063E-2</v>
      </c>
      <c r="G148" s="42">
        <f t="shared" si="32"/>
        <v>5.7489684832010696E-4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2">
        <f t="shared" si="28"/>
        <v>259.40099041716132</v>
      </c>
      <c r="F149" s="42">
        <f t="shared" si="31"/>
        <v>7.2542176107974338E-2</v>
      </c>
      <c r="G149" s="42">
        <f t="shared" si="32"/>
        <v>5.8237292584806841E-4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2">
        <f t="shared" si="28"/>
        <v>259.31636972394409</v>
      </c>
      <c r="F150" s="42">
        <f t="shared" si="31"/>
        <v>7.3413216387809607E-2</v>
      </c>
      <c r="G150" s="42">
        <f t="shared" si="32"/>
        <v>5.8951984913135154E-4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2">
        <f t="shared" si="28"/>
        <v>259.2372809318382</v>
      </c>
      <c r="F151" s="42">
        <f xml:space="preserve"> E151^2*(2*LN(D151)+H$7)*(1/SQRT(C151)-1/SQRT(B151))/(H$10*SQRT(11*33))</f>
        <v>7.1884609524212773E-2</v>
      </c>
      <c r="G151" s="42">
        <f xml:space="preserve"> E151*(2*LN(D151)+H$7)*(1/SQRT(C151)+1/SQRT(B151))/(H$10*SQRT(11*33))</f>
        <v>5.7764722606650626E-4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2">
        <f t="shared" si="28"/>
        <v>259.13615874494781</v>
      </c>
      <c r="F152" s="42">
        <f t="shared" ref="F152:F160" si="33" xml:space="preserve"> E152^2*(2*LN(D152)+H$7)*(1/SQRT(C152)-1/SQRT(B152))/(H$10*SQRT(11*33))</f>
        <v>7.2958220442589553E-2</v>
      </c>
      <c r="G152" s="42">
        <f t="shared" ref="G152:G160" si="34" xml:space="preserve"> E152*(2*LN(D152)+H$7)*(1/SQRT(C152)+1/SQRT(B152))/(H$10*SQRT(11*33))</f>
        <v>5.8574847030530206E-4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2">
        <f t="shared" si="28"/>
        <v>259.02573185103802</v>
      </c>
      <c r="F153" s="42">
        <f t="shared" si="33"/>
        <v>7.3912763694787914E-2</v>
      </c>
      <c r="G153" s="42">
        <f t="shared" si="34"/>
        <v>5.935046739992734E-4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2">
        <f t="shared" si="28"/>
        <v>258.91575654533329</v>
      </c>
      <c r="F154" s="42">
        <f t="shared" si="33"/>
        <v>7.4991000853545445E-2</v>
      </c>
      <c r="G154" s="42">
        <f t="shared" si="34"/>
        <v>6.0172533449242313E-4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2">
        <f t="shared" si="28"/>
        <v>258.80630847449754</v>
      </c>
      <c r="F155" s="42">
        <f t="shared" si="33"/>
        <v>7.5886267644936348E-2</v>
      </c>
      <c r="G155" s="42">
        <f t="shared" si="34"/>
        <v>6.0938932009694277E-4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2">
        <f t="shared" si="28"/>
        <v>258.69863339707967</v>
      </c>
      <c r="F156" s="42">
        <f t="shared" si="33"/>
        <v>7.6917685727808688E-2</v>
      </c>
      <c r="G156" s="42">
        <f t="shared" si="34"/>
        <v>6.1748993971082211E-4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2">
        <f t="shared" si="28"/>
        <v>258.56717667189082</v>
      </c>
      <c r="F157" s="42">
        <f t="shared" si="33"/>
        <v>7.8218393079083334E-2</v>
      </c>
      <c r="G157" s="42">
        <f t="shared" si="34"/>
        <v>6.2714108295986891E-4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2">
        <f t="shared" si="28"/>
        <v>258.4411385662645</v>
      </c>
      <c r="F158" s="42">
        <f t="shared" si="33"/>
        <v>7.9417375788173886E-2</v>
      </c>
      <c r="G158" s="42">
        <f t="shared" si="34"/>
        <v>6.3625141901998007E-4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2">
        <f t="shared" si="28"/>
        <v>258.32883919790333</v>
      </c>
      <c r="F159" s="42">
        <f t="shared" si="33"/>
        <v>8.0465333735027345E-2</v>
      </c>
      <c r="G159" s="42">
        <f t="shared" si="34"/>
        <v>6.446800187526352E-4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2">
        <f t="shared" si="28"/>
        <v>258.21940451387547</v>
      </c>
      <c r="F160" s="42">
        <f t="shared" si="33"/>
        <v>8.1411746695154288E-2</v>
      </c>
      <c r="G160" s="42">
        <f t="shared" si="34"/>
        <v>6.5265323150203087E-4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2">
        <f t="shared" si="28"/>
        <v>258.09815155065684</v>
      </c>
      <c r="F161" s="42">
        <f xml:space="preserve"> E161^2*(2*LN(D161)+H$7)*(1/SQRT(C161)-1/SQRT(B161))/(H$10*SQRT(11*35))</f>
        <v>7.9969624445758669E-2</v>
      </c>
      <c r="G161" s="42">
        <f xml:space="preserve"> E161*(2*LN(D161)+H$7)*(1/SQRT(C161)+1/SQRT(B161))/(H$10*SQRT(11*35))</f>
        <v>6.4142686291179102E-4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2">
        <f t="shared" si="28"/>
        <v>257.947681741309</v>
      </c>
      <c r="F162" s="42">
        <f t="shared" ref="F162:F170" si="35" xml:space="preserve"> E162^2*(2*LN(D162)+H$7)*(1/SQRT(C162)-1/SQRT(B162))/(H$10*SQRT(11*35))</f>
        <v>8.1181423860196777E-2</v>
      </c>
      <c r="G162" s="42">
        <f t="shared" ref="G162:G170" si="36" xml:space="preserve"> E162*(2*LN(D162)+H$7)*(1/SQRT(C162)+1/SQRT(B162))/(H$10*SQRT(11*35))</f>
        <v>6.5095964449356876E-4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2">
        <f t="shared" si="28"/>
        <v>257.78693752889512</v>
      </c>
      <c r="F163" s="42">
        <f t="shared" si="35"/>
        <v>8.2459705046816434E-2</v>
      </c>
      <c r="G163" s="42">
        <f t="shared" si="36"/>
        <v>6.6100267287834413E-4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2">
        <f t="shared" si="28"/>
        <v>257.64702460516048</v>
      </c>
      <c r="F164" s="42">
        <f t="shared" si="35"/>
        <v>8.3442585636493358E-2</v>
      </c>
      <c r="G164" s="42">
        <f t="shared" si="36"/>
        <v>6.6957073837622483E-4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2">
        <f t="shared" si="28"/>
        <v>257.50357650601353</v>
      </c>
      <c r="F165" s="42">
        <f t="shared" si="35"/>
        <v>8.4683319883620448E-2</v>
      </c>
      <c r="G165" s="42">
        <f t="shared" si="36"/>
        <v>6.7925739797852519E-4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2">
        <f t="shared" si="28"/>
        <v>257.34666934345898</v>
      </c>
      <c r="F166" s="42">
        <f t="shared" si="35"/>
        <v>8.5849380952581086E-2</v>
      </c>
      <c r="G166" s="42">
        <f t="shared" si="36"/>
        <v>6.8886301028789516E-4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2">
        <f t="shared" si="28"/>
        <v>257.17511046213923</v>
      </c>
      <c r="F167" s="42">
        <f t="shared" si="35"/>
        <v>8.7387652876821986E-2</v>
      </c>
      <c r="G167" s="42">
        <f t="shared" si="36"/>
        <v>7.0014469842357644E-4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2">
        <f t="shared" si="28"/>
        <v>257.01261056089294</v>
      </c>
      <c r="F168" s="42">
        <f t="shared" si="35"/>
        <v>8.8916845621845542E-2</v>
      </c>
      <c r="G168" s="42">
        <f t="shared" si="36"/>
        <v>7.1127842638586268E-4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2">
        <f t="shared" si="28"/>
        <v>256.85186563723238</v>
      </c>
      <c r="F169" s="42">
        <f t="shared" si="35"/>
        <v>9.0107565986909305E-2</v>
      </c>
      <c r="G169" s="42">
        <f t="shared" si="36"/>
        <v>7.2114871782556712E-4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2">
        <f t="shared" si="28"/>
        <v>256.67391422849784</v>
      </c>
      <c r="F170" s="42">
        <f t="shared" si="35"/>
        <v>9.1433121161682757E-2</v>
      </c>
      <c r="G170" s="42">
        <f t="shared" si="36"/>
        <v>7.3188121015890101E-4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2">
        <f t="shared" si="28"/>
        <v>256.4825081602329</v>
      </c>
      <c r="F171" s="42">
        <f xml:space="preserve"> E171^2*(2*LN(D171)+H$7)*(1/SQRT(C171)-1/SQRT(B171))/(H$10*SQRT(11*37))</f>
        <v>9.0166977793550318E-2</v>
      </c>
      <c r="G171" s="42">
        <f xml:space="preserve"> E171*(2*LN(D171)+H$7)*(1/SQRT(C171)+1/SQRT(B171))/(H$10*SQRT(11*37))</f>
        <v>7.219401703072541E-4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2">
        <f t="shared" si="28"/>
        <v>256.27873064900649</v>
      </c>
      <c r="F172" s="42">
        <f t="shared" ref="F172:F180" si="37" xml:space="preserve"> E172^2*(2*LN(D172)+H$7)*(1/SQRT(C172)-1/SQRT(B172))/(H$10*SQRT(11*37))</f>
        <v>9.157722126715008E-2</v>
      </c>
      <c r="G172" s="42">
        <f t="shared" ref="G172:G180" si="38" xml:space="preserve"> E172*(2*LN(D172)+H$7)*(1/SQRT(C172)+1/SQRT(B172))/(H$10*SQRT(11*37))</f>
        <v>7.3334006995083014E-4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2">
        <f t="shared" si="28"/>
        <v>256.07536624957714</v>
      </c>
      <c r="F173" s="42">
        <f t="shared" si="37"/>
        <v>9.2937304088399703E-2</v>
      </c>
      <c r="G173" s="42">
        <f t="shared" si="38"/>
        <v>7.4455752671592291E-4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2">
        <f t="shared" si="28"/>
        <v>255.88819233103547</v>
      </c>
      <c r="F174" s="42">
        <f t="shared" si="37"/>
        <v>9.4304089029464216E-2</v>
      </c>
      <c r="G174" s="42">
        <f t="shared" si="38"/>
        <v>7.5546512278171305E-4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2">
        <f t="shared" si="28"/>
        <v>255.66244703182733</v>
      </c>
      <c r="F175" s="42">
        <f t="shared" si="37"/>
        <v>9.5736897735578072E-2</v>
      </c>
      <c r="G175" s="42">
        <f t="shared" si="38"/>
        <v>7.673601591832777E-4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2">
        <f t="shared" si="28"/>
        <v>255.41885702081393</v>
      </c>
      <c r="F176" s="42">
        <f t="shared" si="37"/>
        <v>9.7423104594178439E-2</v>
      </c>
      <c r="G176" s="42">
        <f t="shared" si="38"/>
        <v>7.8042321372010209E-4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2">
        <f t="shared" si="28"/>
        <v>255.17698828037919</v>
      </c>
      <c r="F177" s="42">
        <f t="shared" si="37"/>
        <v>9.900811161788739E-2</v>
      </c>
      <c r="G177" s="42">
        <f t="shared" si="38"/>
        <v>7.9324829019131985E-4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2">
        <f t="shared" si="28"/>
        <v>254.90458939878798</v>
      </c>
      <c r="F178" s="42">
        <f t="shared" si="37"/>
        <v>0.10093597721589675</v>
      </c>
      <c r="G178" s="42">
        <f t="shared" si="38"/>
        <v>8.0791714754442786E-4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2">
        <f t="shared" si="28"/>
        <v>254.61915607462109</v>
      </c>
      <c r="F179" s="42">
        <f t="shared" si="37"/>
        <v>0.10279120305122841</v>
      </c>
      <c r="G179" s="42">
        <f t="shared" si="38"/>
        <v>8.2260612529647299E-4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2">
        <f t="shared" si="28"/>
        <v>254.30972770762958</v>
      </c>
      <c r="F180" s="42">
        <f t="shared" si="37"/>
        <v>0.10482626374270558</v>
      </c>
      <c r="G180" s="42">
        <f t="shared" si="38"/>
        <v>8.3832225817828915E-4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2">
        <f t="shared" si="28"/>
        <v>253.98170167412249</v>
      </c>
      <c r="F181" s="42">
        <f xml:space="preserve"> E181^2*(2*LN(D181)+H$7)*(1/SQRT(C181)-1/SQRT(B181))/(H$10*SQRT(11*39))</f>
        <v>0.10397348250266526</v>
      </c>
      <c r="G181" s="42">
        <f xml:space="preserve"> E181*(2*LN(D181)+H$7)*(1/SQRT(C181)+1/SQRT(B181))/(H$10*SQRT(11*39))</f>
        <v>8.3152007991764074E-4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2">
        <f t="shared" si="28"/>
        <v>253.64959251503066</v>
      </c>
      <c r="F182" s="42">
        <f t="shared" ref="F182:F190" si="39" xml:space="preserve"> E182^2*(2*LN(D182)+H$7)*(1/SQRT(C182)-1/SQRT(B182))/(H$10*SQRT(11*39))</f>
        <v>0.10571658838712575</v>
      </c>
      <c r="G182" s="42">
        <f t="shared" ref="G182:G190" si="40" xml:space="preserve"> E182*(2*LN(D182)+H$7)*(1/SQRT(C182)+1/SQRT(B182))/(H$10*SQRT(11*39))</f>
        <v>8.4629475965064928E-4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2">
        <f t="shared" si="28"/>
        <v>253.32012579732907</v>
      </c>
      <c r="F183" s="42">
        <f t="shared" si="39"/>
        <v>0.10780295045171398</v>
      </c>
      <c r="G183" s="42">
        <f t="shared" si="40"/>
        <v>8.6244627498584952E-4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2">
        <f t="shared" si="28"/>
        <v>253.0431015648816</v>
      </c>
      <c r="F184" s="42">
        <f t="shared" si="39"/>
        <v>0.10949817591156416</v>
      </c>
      <c r="G184" s="42">
        <f t="shared" si="40"/>
        <v>8.7621867946138907E-4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2">
        <f t="shared" si="28"/>
        <v>252.78728072349134</v>
      </c>
      <c r="F185" s="42">
        <f t="shared" si="39"/>
        <v>0.11135481475050248</v>
      </c>
      <c r="G185" s="42">
        <f t="shared" si="40"/>
        <v>8.9043259102441488E-4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2">
        <f t="shared" si="28"/>
        <v>252.55471632933626</v>
      </c>
      <c r="F186" s="42">
        <f t="shared" si="39"/>
        <v>0.11301967628671095</v>
      </c>
      <c r="G186" s="42">
        <f t="shared" si="40"/>
        <v>9.0362452729402009E-4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2">
        <f t="shared" si="28"/>
        <v>252.33683322646209</v>
      </c>
      <c r="F187" s="42">
        <f t="shared" si="39"/>
        <v>0.11470630590413375</v>
      </c>
      <c r="G187" s="42">
        <f t="shared" si="40"/>
        <v>9.164923788147275E-4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2">
        <f t="shared" si="28"/>
        <v>252.11775081012476</v>
      </c>
      <c r="F188" s="42">
        <f t="shared" si="39"/>
        <v>0.11623239448793039</v>
      </c>
      <c r="G188" s="42">
        <f t="shared" si="40"/>
        <v>9.2898299377747586E-4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2">
        <f t="shared" si="28"/>
        <v>251.91380802476093</v>
      </c>
      <c r="F189" s="42">
        <f t="shared" si="39"/>
        <v>0.1175518943725422</v>
      </c>
      <c r="G189" s="42">
        <f t="shared" si="40"/>
        <v>9.4064527082613869E-4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2">
        <f t="shared" si="28"/>
        <v>251.72498507305676</v>
      </c>
      <c r="F190" s="42">
        <f t="shared" si="39"/>
        <v>0.11896599291926156</v>
      </c>
      <c r="G190" s="42">
        <f t="shared" si="40"/>
        <v>9.5238253541961369E-4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2">
        <f t="shared" si="28"/>
        <v>251.56295929222938</v>
      </c>
      <c r="F191" s="42">
        <f xml:space="preserve"> E191^2*(2*LN(D191)+H$7)*(1/SQRT(C191)-1/SQRT(B191))/(H$10*SQRT(11*41))</f>
        <v>0.11741268577804266</v>
      </c>
      <c r="G191" s="42">
        <f xml:space="preserve"> E191*(2*LN(D191)+H$7)*(1/SQRT(C191)+1/SQRT(B191))/(H$10*SQRT(11*41))</f>
        <v>9.3980589821697198E-4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2">
        <f t="shared" si="28"/>
        <v>251.413222517126</v>
      </c>
      <c r="F192" s="42">
        <f t="shared" ref="F192:F200" si="41" xml:space="preserve"> E192^2*(2*LN(D192)+H$7)*(1/SQRT(C192)-1/SQRT(B192))/(H$10*SQRT(11*41))</f>
        <v>0.11875125705786485</v>
      </c>
      <c r="G192" s="42">
        <f t="shared" ref="G192:G200" si="42" xml:space="preserve"> E192*(2*LN(D192)+H$7)*(1/SQRT(C192)+1/SQRT(B192))/(H$10*SQRT(11*41))</f>
        <v>9.5054195774210573E-4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2">
        <f t="shared" si="28"/>
        <v>251.25998975230866</v>
      </c>
      <c r="F193" s="42">
        <f t="shared" si="41"/>
        <v>0.12010038263903594</v>
      </c>
      <c r="G193" s="42">
        <f t="shared" si="42"/>
        <v>9.6160847392171998E-4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2">
        <f t="shared" si="28"/>
        <v>251.08880729716992</v>
      </c>
      <c r="F194" s="42">
        <f t="shared" si="41"/>
        <v>0.12165892113156453</v>
      </c>
      <c r="G194" s="42">
        <f t="shared" si="42"/>
        <v>9.7356992098241032E-4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2">
        <f t="shared" ref="E195:E258" si="43" xml:space="preserve"> H$10/((LN(D195))^2+H$7*LN(D195)+H$4)</f>
        <v>250.8838903136228</v>
      </c>
      <c r="F195" s="42">
        <f t="shared" si="41"/>
        <v>0.1231504117966629</v>
      </c>
      <c r="G195" s="42">
        <f t="shared" si="42"/>
        <v>9.8613224462671583E-4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2">
        <f t="shared" si="43"/>
        <v>250.687904226867</v>
      </c>
      <c r="F196" s="42">
        <f t="shared" si="41"/>
        <v>0.12464726498488614</v>
      </c>
      <c r="G196" s="42">
        <f t="shared" si="42"/>
        <v>9.9833488648515289E-4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2">
        <f t="shared" si="43"/>
        <v>250.5010862344237</v>
      </c>
      <c r="F197" s="42">
        <f t="shared" si="41"/>
        <v>0.12614954820125512</v>
      </c>
      <c r="G197" s="42">
        <f t="shared" si="42"/>
        <v>1.0106041621181186E-3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2">
        <f t="shared" si="43"/>
        <v>250.27672232274395</v>
      </c>
      <c r="F198" s="42">
        <f t="shared" si="41"/>
        <v>0.12801114551955745</v>
      </c>
      <c r="G198" s="42">
        <f t="shared" si="42"/>
        <v>1.0247697291848462E-3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2">
        <f t="shared" si="43"/>
        <v>250.04252502685938</v>
      </c>
      <c r="F199" s="42">
        <f t="shared" si="41"/>
        <v>0.12983686469161515</v>
      </c>
      <c r="G199" s="42">
        <f t="shared" si="42"/>
        <v>1.0390675170981142E-3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2">
        <f t="shared" si="43"/>
        <v>249.84346715140566</v>
      </c>
      <c r="F200" s="42">
        <f t="shared" si="41"/>
        <v>0.13152843933806646</v>
      </c>
      <c r="G200" s="42">
        <f t="shared" si="42"/>
        <v>1.052428187754177E-3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2">
        <f t="shared" si="43"/>
        <v>249.64412910927538</v>
      </c>
      <c r="F201" s="42">
        <f xml:space="preserve"> E201^2*(2*LN(D201)+H$7)*(1/SQRT(C201)-1/SQRT(B201))/(H$10*SQRT(11*43))</f>
        <v>0.1297025466209491</v>
      </c>
      <c r="G201" s="42">
        <f xml:space="preserve"> E201*(2*LN(D201)+H$7)*(1/SQRT(C201)+1/SQRT(B201))/(H$10*SQRT(11*43))</f>
        <v>1.0387279787178961E-3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2">
        <f t="shared" si="43"/>
        <v>249.45215720499274</v>
      </c>
      <c r="F202" s="42">
        <f t="shared" ref="F202:F210" si="44" xml:space="preserve"> E202^2*(2*LN(D202)+H$7)*(1/SQRT(C202)-1/SQRT(B202))/(H$10*SQRT(11*43))</f>
        <v>0.13116021178794274</v>
      </c>
      <c r="G202" s="42">
        <f t="shared" ref="G202:G210" si="45" xml:space="preserve"> E202*(2*LN(D202)+H$7)*(1/SQRT(C202)+1/SQRT(B202))/(H$10*SQRT(11*43))</f>
        <v>1.0508023996314158E-3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2">
        <f t="shared" si="43"/>
        <v>249.25204378861508</v>
      </c>
      <c r="F203" s="42">
        <f t="shared" si="44"/>
        <v>0.13307178444012657</v>
      </c>
      <c r="G203" s="42">
        <f t="shared" si="45"/>
        <v>1.0648292915693889E-3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2">
        <f t="shared" si="43"/>
        <v>249.07395330206842</v>
      </c>
      <c r="F204" s="42">
        <f t="shared" si="44"/>
        <v>0.1346240079739412</v>
      </c>
      <c r="G204" s="42">
        <f t="shared" si="45"/>
        <v>1.0772880117125092E-3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2">
        <f t="shared" si="43"/>
        <v>248.90979285656852</v>
      </c>
      <c r="F205" s="42">
        <f t="shared" si="44"/>
        <v>0.13594596360454334</v>
      </c>
      <c r="G205" s="42">
        <f t="shared" si="45"/>
        <v>1.0888217089453718E-3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2">
        <f t="shared" si="43"/>
        <v>248.7722727140324</v>
      </c>
      <c r="F206" s="42">
        <f t="shared" si="44"/>
        <v>0.13728362502044919</v>
      </c>
      <c r="G206" s="42">
        <f t="shared" si="45"/>
        <v>1.0999571482950459E-3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2">
        <f t="shared" si="43"/>
        <v>248.60105670958333</v>
      </c>
      <c r="F207" s="42">
        <f t="shared" si="44"/>
        <v>0.13871924931157412</v>
      </c>
      <c r="G207" s="42">
        <f t="shared" si="45"/>
        <v>1.1119522187940389E-3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2">
        <f t="shared" si="43"/>
        <v>248.422556477965</v>
      </c>
      <c r="F208" s="42">
        <f t="shared" si="44"/>
        <v>0.14032796808095127</v>
      </c>
      <c r="G208" s="42">
        <f t="shared" si="45"/>
        <v>1.1247636520131808E-3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2">
        <f t="shared" si="43"/>
        <v>248.29416841711654</v>
      </c>
      <c r="F209" s="42">
        <f t="shared" si="44"/>
        <v>0.14183650983460439</v>
      </c>
      <c r="G209" s="42">
        <f t="shared" si="45"/>
        <v>1.1366279856255799E-3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2">
        <f t="shared" si="43"/>
        <v>248.17156850345205</v>
      </c>
      <c r="F210" s="42">
        <f t="shared" si="44"/>
        <v>0.14327601380826058</v>
      </c>
      <c r="G210" s="42">
        <f t="shared" si="45"/>
        <v>1.1479680613066157E-3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2">
        <f t="shared" si="43"/>
        <v>248.04450593179897</v>
      </c>
      <c r="F211" s="42">
        <f xml:space="preserve"> E211^2*(2*LN(D211)+H$7)*(1/SQRT(C211)-1/SQRT(B211))/(H$10*SQRT(11*45))</f>
        <v>0.14119726034550065</v>
      </c>
      <c r="G211" s="42">
        <f xml:space="preserve"> E211*(2*LN(D211)+H$7)*(1/SQRT(C211)+1/SQRT(B211))/(H$10*SQRT(11*45))</f>
        <v>1.1319842490873139E-3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2">
        <f t="shared" si="43"/>
        <v>247.92777968207477</v>
      </c>
      <c r="F212" s="42">
        <f t="shared" ref="F212:F220" si="46" xml:space="preserve"> E212^2*(2*LN(D212)+H$7)*(1/SQRT(C212)-1/SQRT(B212))/(H$10*SQRT(11*45))</f>
        <v>0.14282800258150236</v>
      </c>
      <c r="G212" s="42">
        <f t="shared" ref="G212:G220" si="47" xml:space="preserve"> E212*(2*LN(D212)+H$7)*(1/SQRT(C212)+1/SQRT(B212))/(H$10*SQRT(11*45))</f>
        <v>1.1442319299880591E-3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2">
        <f t="shared" si="43"/>
        <v>247.8091105463908</v>
      </c>
      <c r="F213" s="42">
        <f t="shared" si="46"/>
        <v>0.14421863629804499</v>
      </c>
      <c r="G213" s="42">
        <f t="shared" si="47"/>
        <v>1.1551856520008151E-3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2">
        <f t="shared" si="43"/>
        <v>247.7129458604428</v>
      </c>
      <c r="F214" s="42">
        <f t="shared" si="46"/>
        <v>0.14545306806692929</v>
      </c>
      <c r="G214" s="42">
        <f t="shared" si="47"/>
        <v>1.1654442391251037E-3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2">
        <f t="shared" si="43"/>
        <v>247.64093533586848</v>
      </c>
      <c r="F215" s="42">
        <f t="shared" si="46"/>
        <v>0.14677583565184504</v>
      </c>
      <c r="G215" s="42">
        <f t="shared" si="47"/>
        <v>1.1758634823416287E-3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2">
        <f t="shared" si="43"/>
        <v>247.5743180614183</v>
      </c>
      <c r="F216" s="42">
        <f t="shared" si="46"/>
        <v>0.14789443687789366</v>
      </c>
      <c r="G216" s="42">
        <f t="shared" si="47"/>
        <v>1.1852054326496149E-3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2">
        <f t="shared" si="43"/>
        <v>247.50499357809187</v>
      </c>
      <c r="F217" s="42">
        <f t="shared" si="46"/>
        <v>0.14902323502007012</v>
      </c>
      <c r="G217" s="42">
        <f t="shared" si="47"/>
        <v>1.1948554576167282E-3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2">
        <f t="shared" si="43"/>
        <v>247.46330005602829</v>
      </c>
      <c r="F218" s="42">
        <f t="shared" si="46"/>
        <v>0.15019630483694049</v>
      </c>
      <c r="G218" s="42">
        <f t="shared" si="47"/>
        <v>1.2040918715002229E-3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2">
        <f t="shared" si="43"/>
        <v>247.44920655363046</v>
      </c>
      <c r="F219" s="42">
        <f t="shared" si="46"/>
        <v>0.15121639210191334</v>
      </c>
      <c r="G219" s="42">
        <f t="shared" si="47"/>
        <v>1.2124161876665314E-3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2">
        <f t="shared" si="43"/>
        <v>247.43930411063141</v>
      </c>
      <c r="F220" s="42">
        <f t="shared" si="46"/>
        <v>0.15211354168630994</v>
      </c>
      <c r="G220" s="42">
        <f t="shared" si="47"/>
        <v>1.2198969976545001E-3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2">
        <f t="shared" si="43"/>
        <v>247.44257933744191</v>
      </c>
      <c r="F221" s="42">
        <f xml:space="preserve"> E221^2*(2*LN(D221)+H$7)*(1/SQRT(C221)-1/SQRT(B221))/(H$10*SQRT(11*47))</f>
        <v>0.14982787623952401</v>
      </c>
      <c r="G221" s="42">
        <f xml:space="preserve"> E221*(2*LN(D221)+H$7)*(1/SQRT(C221)+1/SQRT(B221))/(H$10*SQRT(11*47))</f>
        <v>1.201004918418219E-3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2">
        <f t="shared" si="43"/>
        <v>247.44428889740942</v>
      </c>
      <c r="F222" s="42">
        <f t="shared" ref="F222:F230" si="48" xml:space="preserve"> E222^2*(2*LN(D222)+H$7)*(1/SQRT(C222)-1/SQRT(B222))/(H$10*SQRT(11*47))</f>
        <v>0.15081730019405273</v>
      </c>
      <c r="G222" s="42">
        <f t="shared" ref="G222:G230" si="49" xml:space="preserve"> E222*(2*LN(D222)+H$7)*(1/SQRT(C222)+1/SQRT(B222))/(H$10*SQRT(11*47))</f>
        <v>1.2089051382860624E-3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2">
        <f t="shared" si="43"/>
        <v>247.43558270314745</v>
      </c>
      <c r="F223" s="42">
        <f t="shared" si="48"/>
        <v>0.1518247232446345</v>
      </c>
      <c r="G223" s="42">
        <f t="shared" si="49"/>
        <v>1.2168352683160166E-3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2">
        <f t="shared" si="43"/>
        <v>247.39729291064253</v>
      </c>
      <c r="F224" s="42">
        <f t="shared" si="48"/>
        <v>0.15283415466842074</v>
      </c>
      <c r="G224" s="42">
        <f t="shared" si="49"/>
        <v>1.2255903787758025E-3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2">
        <f t="shared" si="43"/>
        <v>247.32093741622793</v>
      </c>
      <c r="F225" s="42">
        <f t="shared" si="48"/>
        <v>0.15406390589479219</v>
      </c>
      <c r="G225" s="42">
        <f t="shared" si="49"/>
        <v>1.235939712697066E-3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2">
        <f t="shared" si="43"/>
        <v>247.20653489574732</v>
      </c>
      <c r="F226" s="42">
        <f t="shared" si="48"/>
        <v>0.15536439525271575</v>
      </c>
      <c r="G226" s="42">
        <f t="shared" si="49"/>
        <v>1.2470079385735544E-3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2">
        <f t="shared" si="43"/>
        <v>247.1295046602969</v>
      </c>
      <c r="F227" s="42">
        <f t="shared" si="48"/>
        <v>0.1565588911987367</v>
      </c>
      <c r="G227" s="42">
        <f t="shared" si="49"/>
        <v>1.2569793259791166E-3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2">
        <f t="shared" si="43"/>
        <v>247.01037289592426</v>
      </c>
      <c r="F228" s="42">
        <f t="shared" si="48"/>
        <v>0.15788248261467536</v>
      </c>
      <c r="G228" s="42">
        <f t="shared" si="49"/>
        <v>1.2680123496337826E-3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2">
        <f t="shared" si="43"/>
        <v>246.86958665117683</v>
      </c>
      <c r="F229" s="42">
        <f t="shared" si="48"/>
        <v>0.15961945202542258</v>
      </c>
      <c r="G229" s="42">
        <f t="shared" si="49"/>
        <v>1.2808945624894828E-3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2">
        <f t="shared" si="43"/>
        <v>246.71001915098486</v>
      </c>
      <c r="F230" s="42">
        <f t="shared" si="48"/>
        <v>0.16152184765049013</v>
      </c>
      <c r="G230" s="42">
        <f t="shared" si="49"/>
        <v>1.2952660207716058E-3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5">
        <f t="shared" si="43"/>
        <v>246.54672924523013</v>
      </c>
      <c r="F231" s="45">
        <f xml:space="preserve"> E231^2*(2*LN(D231)+H$7)*(1/SQRT(C231)-1/SQRT(B231))/(H$10*SQRT(11*49))</f>
        <v>0.1599183478330331</v>
      </c>
      <c r="G231" s="45">
        <f xml:space="preserve"> E231*(2*LN(D231)+H$7)*(1/SQRT(C231)+1/SQRT(B231))/(H$10*SQRT(11*49))</f>
        <v>1.2817221877058328E-3</v>
      </c>
      <c r="H231" s="46"/>
      <c r="I231" s="36"/>
      <c r="J231" s="37"/>
      <c r="K231" s="25"/>
      <c r="L231" s="25"/>
      <c r="M231" s="22"/>
      <c r="N231" s="22"/>
      <c r="P231" s="48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2">
        <f t="shared" si="43"/>
        <v>246.35935037195344</v>
      </c>
      <c r="F232" s="42">
        <f t="shared" ref="F232:F240" si="50" xml:space="preserve"> E232^2*(2*LN(D232)+H$7)*(1/SQRT(C232)-1/SQRT(B232))/(H$10*SQRT(11*49))</f>
        <v>0.1611409292599412</v>
      </c>
      <c r="G232" s="42">
        <f t="shared" ref="G232:G240" si="51" xml:space="preserve"> E232*(2*LN(D232)+H$7)*(1/SQRT(C232)+1/SQRT(B232))/(H$10*SQRT(11*49))</f>
        <v>1.2936937276592205E-3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2">
        <f t="shared" si="43"/>
        <v>246.15658191472428</v>
      </c>
      <c r="F233" s="42">
        <f t="shared" si="50"/>
        <v>0.16320854286124944</v>
      </c>
      <c r="G233" s="42">
        <f t="shared" si="51"/>
        <v>1.3093408001955953E-3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2">
        <f t="shared" si="43"/>
        <v>245.96547452569359</v>
      </c>
      <c r="F234" s="42">
        <f t="shared" si="50"/>
        <v>0.16502184882888504</v>
      </c>
      <c r="G234" s="42">
        <f t="shared" si="51"/>
        <v>1.3236838007951179E-3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2">
        <f t="shared" si="43"/>
        <v>245.81160965813521</v>
      </c>
      <c r="F235" s="42">
        <f t="shared" si="50"/>
        <v>0.16654980741554459</v>
      </c>
      <c r="G235" s="42">
        <f t="shared" si="51"/>
        <v>1.3363844121946811E-3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2">
        <f t="shared" si="43"/>
        <v>245.67397527379848</v>
      </c>
      <c r="F236" s="42">
        <f t="shared" si="50"/>
        <v>0.16791976352230203</v>
      </c>
      <c r="G236" s="42">
        <f t="shared" si="51"/>
        <v>1.3480734374745054E-3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2">
        <f t="shared" si="43"/>
        <v>245.54032702767955</v>
      </c>
      <c r="F237" s="42">
        <f t="shared" si="50"/>
        <v>0.16952533536252806</v>
      </c>
      <c r="G237" s="42">
        <f t="shared" si="51"/>
        <v>1.3605995483413976E-3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2">
        <f t="shared" si="43"/>
        <v>245.37296882635928</v>
      </c>
      <c r="F238" s="42">
        <f t="shared" si="50"/>
        <v>0.17116986770294515</v>
      </c>
      <c r="G238" s="42">
        <f t="shared" si="51"/>
        <v>1.3739843500325281E-3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2">
        <f t="shared" si="43"/>
        <v>245.23674046841339</v>
      </c>
      <c r="F239" s="42">
        <f t="shared" si="50"/>
        <v>0.17248848814355996</v>
      </c>
      <c r="G239" s="42">
        <f t="shared" si="51"/>
        <v>1.385710655908849E-3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2">
        <f t="shared" si="43"/>
        <v>245.12514712792665</v>
      </c>
      <c r="F240" s="42">
        <f t="shared" si="50"/>
        <v>0.17377223742006898</v>
      </c>
      <c r="G240" s="42">
        <f t="shared" si="51"/>
        <v>1.3966169162613591E-3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2">
        <f t="shared" si="43"/>
        <v>245.03582646935305</v>
      </c>
      <c r="F241" s="42">
        <f xml:space="preserve"> E241^2*(2*LN(D241)+H$7)*(1/SQRT(C241)-1/SQRT(B241))/(H$10*SQRT(11*51))</f>
        <v>0.17177756116653245</v>
      </c>
      <c r="G241" s="42">
        <f xml:space="preserve"> E241*(2*LN(D241)+H$7)*(1/SQRT(C241)+1/SQRT(B241))/(H$10*SQRT(11*51))</f>
        <v>1.3800888951361265E-3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2">
        <f t="shared" si="43"/>
        <v>244.91874135519734</v>
      </c>
      <c r="F242" s="42">
        <f t="shared" ref="F242:F250" si="52" xml:space="preserve"> E242^2*(2*LN(D242)+H$7)*(1/SQRT(C242)-1/SQRT(B242))/(H$10*SQRT(11*51))</f>
        <v>0.17342747476186368</v>
      </c>
      <c r="G242" s="42">
        <f t="shared" ref="G242:G250" si="53" xml:space="preserve"> E242*(2*LN(D242)+H$7)*(1/SQRT(C242)+1/SQRT(B242))/(H$10*SQRT(11*51))</f>
        <v>1.3925814458542051E-3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2">
        <f t="shared" si="43"/>
        <v>244.79932758962562</v>
      </c>
      <c r="F243" s="42">
        <f t="shared" si="52"/>
        <v>0.17498933279670695</v>
      </c>
      <c r="G243" s="42">
        <f t="shared" si="53"/>
        <v>1.4054086679824334E-3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2">
        <f t="shared" si="43"/>
        <v>244.69195096679846</v>
      </c>
      <c r="F244" s="42">
        <f t="shared" si="52"/>
        <v>0.1764938620925311</v>
      </c>
      <c r="G244" s="42">
        <f t="shared" si="53"/>
        <v>1.4175269784778802E-3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2">
        <f t="shared" si="43"/>
        <v>244.56900226252941</v>
      </c>
      <c r="F245" s="42">
        <f t="shared" si="52"/>
        <v>0.17795471027538101</v>
      </c>
      <c r="G245" s="42">
        <f t="shared" si="53"/>
        <v>1.4299140184138789E-3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2">
        <f t="shared" si="43"/>
        <v>244.43139291033381</v>
      </c>
      <c r="F246" s="42">
        <f t="shared" si="52"/>
        <v>0.17929710064362389</v>
      </c>
      <c r="G246" s="42">
        <f t="shared" si="53"/>
        <v>1.4422261489202997E-3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2">
        <f t="shared" si="43"/>
        <v>244.28466443072497</v>
      </c>
      <c r="F247" s="42">
        <f t="shared" si="52"/>
        <v>0.18118300487870675</v>
      </c>
      <c r="G247" s="42">
        <f t="shared" si="53"/>
        <v>1.4567943741608748E-3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2">
        <f t="shared" si="43"/>
        <v>244.09706079004616</v>
      </c>
      <c r="F248" s="42">
        <f t="shared" si="52"/>
        <v>0.18308969614533757</v>
      </c>
      <c r="G248" s="42">
        <f t="shared" si="53"/>
        <v>1.4719682442645649E-3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2">
        <f t="shared" si="43"/>
        <v>243.92701259955962</v>
      </c>
      <c r="F249" s="42">
        <f t="shared" si="52"/>
        <v>0.18475020209533299</v>
      </c>
      <c r="G249" s="42">
        <f t="shared" si="53"/>
        <v>1.4861815064658541E-3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2">
        <f t="shared" si="43"/>
        <v>243.73285477395899</v>
      </c>
      <c r="F250" s="42">
        <f t="shared" si="52"/>
        <v>0.18656549975952819</v>
      </c>
      <c r="G250" s="42">
        <f t="shared" si="53"/>
        <v>1.5015684255303824E-3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2">
        <f t="shared" si="43"/>
        <v>243.52503032621743</v>
      </c>
      <c r="F251" s="42">
        <f xml:space="preserve"> E251^2*(2*LN(D251)+H$7)*(1/SQRT(C251)-1/SQRT(B251))/(H$10*SQRT(11*53))</f>
        <v>0.18471777606303139</v>
      </c>
      <c r="G251" s="42">
        <f xml:space="preserve"> E251*(2*LN(D251)+H$7)*(1/SQRT(C251)+1/SQRT(B251))/(H$10*SQRT(11*53))</f>
        <v>1.4871710839349356E-3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2">
        <f t="shared" si="43"/>
        <v>243.29624048679329</v>
      </c>
      <c r="F252" s="42">
        <f t="shared" ref="F252:F260" si="54" xml:space="preserve"> E252^2*(2*LN(D252)+H$7)*(1/SQRT(C252)-1/SQRT(B252))/(H$10*SQRT(11*53))</f>
        <v>0.18676407738735629</v>
      </c>
      <c r="G252" s="42">
        <f t="shared" ref="G252:G260" si="55" xml:space="preserve"> E252*(2*LN(D252)+H$7)*(1/SQRT(C252)+1/SQRT(B252))/(H$10*SQRT(11*53))</f>
        <v>1.50352686925851E-3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2">
        <f t="shared" si="43"/>
        <v>243.09622127301969</v>
      </c>
      <c r="F253" s="42">
        <f t="shared" si="54"/>
        <v>0.18921840850296029</v>
      </c>
      <c r="G253" s="42">
        <f t="shared" si="55"/>
        <v>1.5208957758407792E-3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2">
        <f t="shared" si="43"/>
        <v>242.906546082874</v>
      </c>
      <c r="F254" s="42">
        <f t="shared" si="54"/>
        <v>0.19070705170028901</v>
      </c>
      <c r="G254" s="42">
        <f t="shared" si="55"/>
        <v>1.5345587661214299E-3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2">
        <f t="shared" si="43"/>
        <v>242.68763842565602</v>
      </c>
      <c r="F255" s="42">
        <f t="shared" si="54"/>
        <v>0.19286743729606998</v>
      </c>
      <c r="G255" s="42">
        <f t="shared" si="55"/>
        <v>1.5514573156123871E-3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2">
        <f t="shared" si="43"/>
        <v>242.45668435302628</v>
      </c>
      <c r="F256" s="42">
        <f t="shared" si="54"/>
        <v>0.19469328675954237</v>
      </c>
      <c r="G256" s="42">
        <f t="shared" si="55"/>
        <v>1.5668561721487683E-3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2">
        <f t="shared" si="43"/>
        <v>242.20955580570558</v>
      </c>
      <c r="F257" s="42">
        <f t="shared" si="54"/>
        <v>0.19657969275091752</v>
      </c>
      <c r="G257" s="42">
        <f t="shared" si="55"/>
        <v>1.5833059708825481E-3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2">
        <f t="shared" si="43"/>
        <v>241.97019918754663</v>
      </c>
      <c r="F258" s="42">
        <f t="shared" si="54"/>
        <v>0.19842510756113441</v>
      </c>
      <c r="G258" s="42">
        <f t="shared" si="55"/>
        <v>1.5997399734893358E-3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2">
        <f t="shared" ref="E259:E322" si="56" xml:space="preserve"> H$10/((LN(D259))^2+H$7*LN(D259)+H$4)</f>
        <v>241.78005422564846</v>
      </c>
      <c r="F259" s="42">
        <f t="shared" si="54"/>
        <v>0.2003086297133973</v>
      </c>
      <c r="G259" s="42">
        <f t="shared" si="55"/>
        <v>1.6153931950999604E-3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2">
        <f t="shared" si="56"/>
        <v>241.5457492843139</v>
      </c>
      <c r="F260" s="42">
        <f t="shared" si="54"/>
        <v>0.20245172263502687</v>
      </c>
      <c r="G260" s="42">
        <f t="shared" si="55"/>
        <v>1.6324929438544134E-3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2">
        <f t="shared" si="56"/>
        <v>241.30080885932585</v>
      </c>
      <c r="F261" s="42">
        <f xml:space="preserve"> E261^2*(2*LN(D261)+H$7)*(1/SQRT(C261)-1/SQRT(B261))/(H$10*SQRT(11*55))</f>
        <v>0.20062043090599838</v>
      </c>
      <c r="G261" s="42">
        <f xml:space="preserve"> E261*(2*LN(D261)+H$7)*(1/SQRT(C261)+1/SQRT(B261))/(H$10*SQRT(11*55))</f>
        <v>1.6183036922531526E-3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2">
        <f t="shared" si="56"/>
        <v>241.03897303607206</v>
      </c>
      <c r="F262" s="42">
        <f t="shared" ref="F262:F270" si="57" xml:space="preserve"> E262^2*(2*LN(D262)+H$7)*(1/SQRT(C262)-1/SQRT(B262))/(H$10*SQRT(11*55))</f>
        <v>0.20280962458637755</v>
      </c>
      <c r="G262" s="42">
        <f t="shared" ref="G262:G270" si="58" xml:space="preserve"> E262*(2*LN(D262)+H$7)*(1/SQRT(C262)+1/SQRT(B262))/(H$10*SQRT(11*55))</f>
        <v>1.6360341558731835E-3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2">
        <f t="shared" si="56"/>
        <v>240.76357058571352</v>
      </c>
      <c r="F263" s="42">
        <f t="shared" si="57"/>
        <v>0.20497988233770947</v>
      </c>
      <c r="G263" s="42">
        <f t="shared" si="58"/>
        <v>1.6542430932437913E-3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2">
        <f t="shared" si="56"/>
        <v>240.44151532938821</v>
      </c>
      <c r="F264" s="42">
        <f t="shared" si="57"/>
        <v>0.20723211679861603</v>
      </c>
      <c r="G264" s="42">
        <f t="shared" si="58"/>
        <v>1.6734903108160161E-3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2">
        <f t="shared" si="56"/>
        <v>240.10352781859996</v>
      </c>
      <c r="F265" s="42">
        <f t="shared" si="57"/>
        <v>0.2096917598229692</v>
      </c>
      <c r="G265" s="42">
        <f t="shared" si="58"/>
        <v>1.6938420125699189E-3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2">
        <f t="shared" si="56"/>
        <v>239.80097435247646</v>
      </c>
      <c r="F266" s="42">
        <f t="shared" si="57"/>
        <v>0.21231409133891968</v>
      </c>
      <c r="G266" s="42">
        <f t="shared" si="58"/>
        <v>1.7145983603258734E-3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2">
        <f t="shared" si="56"/>
        <v>239.52458703600291</v>
      </c>
      <c r="F267" s="42">
        <f t="shared" si="57"/>
        <v>0.21463465977904048</v>
      </c>
      <c r="G267" s="42">
        <f t="shared" si="58"/>
        <v>1.7335769558971599E-3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2">
        <f t="shared" si="56"/>
        <v>239.25495666309524</v>
      </c>
      <c r="F268" s="42">
        <f t="shared" si="57"/>
        <v>0.2167785184462187</v>
      </c>
      <c r="G268" s="42">
        <f t="shared" si="58"/>
        <v>1.7517505334531608E-3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2">
        <f t="shared" si="56"/>
        <v>238.97398689760922</v>
      </c>
      <c r="F269" s="42">
        <f t="shared" si="57"/>
        <v>0.21939112546886633</v>
      </c>
      <c r="G269" s="42">
        <f t="shared" si="58"/>
        <v>1.7723181342799064E-3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2">
        <f t="shared" si="56"/>
        <v>238.69311336805487</v>
      </c>
      <c r="F270" s="42">
        <f t="shared" si="57"/>
        <v>0.22182532766788224</v>
      </c>
      <c r="G270" s="42">
        <f t="shared" si="58"/>
        <v>1.7923582831657063E-3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2">
        <f t="shared" si="56"/>
        <v>238.39352061570409</v>
      </c>
      <c r="F271" s="42">
        <f xml:space="preserve"> E271^2*(2*LN(D271)+H$7)*(1/SQRT(C271)-1/SQRT(B271))/(H$10*SQRT(11*57))</f>
        <v>0.21966192927608827</v>
      </c>
      <c r="G271" s="42">
        <f xml:space="preserve"> E271*(2*LN(D271)+H$7)*(1/SQRT(C271)+1/SQRT(B271))/(H$10*SQRT(11*57))</f>
        <v>1.7772760561588549E-3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2">
        <f t="shared" si="56"/>
        <v>238.10198482558229</v>
      </c>
      <c r="F272" s="42">
        <f t="shared" ref="F272:F280" si="59" xml:space="preserve"> E272^2*(2*LN(D272)+H$7)*(1/SQRT(C272)-1/SQRT(B272))/(H$10*SQRT(11*57))</f>
        <v>0.22147744428142016</v>
      </c>
      <c r="G272" s="42">
        <f t="shared" ref="G272:G280" si="60" xml:space="preserve"> E272*(2*LN(D272)+H$7)*(1/SQRT(C272)+1/SQRT(B272))/(H$10*SQRT(11*57))</f>
        <v>1.7945213390239542E-3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2">
        <f t="shared" si="56"/>
        <v>237.83942735892055</v>
      </c>
      <c r="F273" s="42">
        <f t="shared" si="59"/>
        <v>0.22371719844563318</v>
      </c>
      <c r="G273" s="42">
        <f t="shared" si="60"/>
        <v>1.8132499489359444E-3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2">
        <f t="shared" si="56"/>
        <v>237.57460898159349</v>
      </c>
      <c r="F274" s="42">
        <f t="shared" si="59"/>
        <v>0.22608915414411349</v>
      </c>
      <c r="G274" s="42">
        <f t="shared" si="60"/>
        <v>1.8326106082813315E-3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2">
        <f t="shared" si="56"/>
        <v>237.35377933148146</v>
      </c>
      <c r="F275" s="42">
        <f t="shared" si="59"/>
        <v>0.22823287806573775</v>
      </c>
      <c r="G275" s="42">
        <f t="shared" si="60"/>
        <v>1.850483002786722E-3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2">
        <f t="shared" si="56"/>
        <v>237.20380632545718</v>
      </c>
      <c r="F276" s="42">
        <f t="shared" si="59"/>
        <v>0.23060197107307204</v>
      </c>
      <c r="G276" s="42">
        <f t="shared" si="60"/>
        <v>1.8677955792162613E-3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2">
        <f t="shared" si="56"/>
        <v>237.04614474286845</v>
      </c>
      <c r="F277" s="42">
        <f t="shared" si="59"/>
        <v>0.23284609880987592</v>
      </c>
      <c r="G277" s="42">
        <f t="shared" si="60"/>
        <v>1.8849755032646976E-3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2">
        <f t="shared" si="56"/>
        <v>236.90648660824908</v>
      </c>
      <c r="F278" s="42">
        <f t="shared" si="59"/>
        <v>0.23459586016371989</v>
      </c>
      <c r="G278" s="42">
        <f t="shared" si="60"/>
        <v>1.9001011405166534E-3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2">
        <f t="shared" si="56"/>
        <v>236.80297646385216</v>
      </c>
      <c r="F279" s="42">
        <f t="shared" si="59"/>
        <v>0.23665405913597143</v>
      </c>
      <c r="G279" s="42">
        <f t="shared" si="60"/>
        <v>1.9163087883894102E-3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2">
        <f t="shared" si="56"/>
        <v>236.73805393040215</v>
      </c>
      <c r="F280" s="42">
        <f t="shared" si="59"/>
        <v>0.23812417350247611</v>
      </c>
      <c r="G280" s="42">
        <f t="shared" si="60"/>
        <v>1.9285752383579485E-3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2">
        <f t="shared" si="56"/>
        <v>236.65979800155395</v>
      </c>
      <c r="F281" s="42">
        <f xml:space="preserve"> E281^2*(2*LN(D281)+H$7)*(1/SQRT(C281)-1/SQRT(B281))/(H$10*SQRT(11*59))</f>
        <v>0.23487552149795318</v>
      </c>
      <c r="G281" s="42">
        <f xml:space="preserve"> E281*(2*LN(D281)+H$7)*(1/SQRT(C281)+1/SQRT(B281))/(H$10*SQRT(11*59))</f>
        <v>1.9052313014740379E-3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2">
        <f t="shared" si="56"/>
        <v>236.62274762463699</v>
      </c>
      <c r="F282" s="42">
        <f t="shared" ref="F282:F290" si="61" xml:space="preserve"> E282^2*(2*LN(D282)+H$7)*(1/SQRT(C282)-1/SQRT(B282))/(H$10*SQRT(11*59))</f>
        <v>0.23639819841656018</v>
      </c>
      <c r="G282" s="42">
        <f t="shared" ref="G282:G290" si="62" xml:space="preserve"> E282*(2*LN(D282)+H$7)*(1/SQRT(C282)+1/SQRT(B282))/(H$10*SQRT(11*59))</f>
        <v>1.9176098919209594E-3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2">
        <f t="shared" si="56"/>
        <v>236.62924359588266</v>
      </c>
      <c r="F283" s="42">
        <f t="shared" si="61"/>
        <v>0.23737455325444132</v>
      </c>
      <c r="G283" s="42">
        <f t="shared" si="62"/>
        <v>1.9269236262748936E-3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2">
        <f t="shared" si="56"/>
        <v>236.62213932536579</v>
      </c>
      <c r="F284" s="42">
        <f t="shared" si="61"/>
        <v>0.23861058743272825</v>
      </c>
      <c r="G284" s="42">
        <f t="shared" si="62"/>
        <v>1.9376806240181113E-3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2">
        <f t="shared" si="56"/>
        <v>236.65109383443411</v>
      </c>
      <c r="F285" s="42">
        <f t="shared" si="61"/>
        <v>0.23973438946057637</v>
      </c>
      <c r="G285" s="42">
        <f t="shared" si="62"/>
        <v>1.9468820839010496E-3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2">
        <f t="shared" si="56"/>
        <v>236.65412725094095</v>
      </c>
      <c r="F286" s="42">
        <f t="shared" si="61"/>
        <v>0.24156676135187402</v>
      </c>
      <c r="G286" s="42">
        <f t="shared" si="62"/>
        <v>1.9596499869881543E-3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2">
        <f t="shared" si="56"/>
        <v>236.59008455127145</v>
      </c>
      <c r="F287" s="42">
        <f t="shared" si="61"/>
        <v>0.24312217324888763</v>
      </c>
      <c r="G287" s="42">
        <f t="shared" si="62"/>
        <v>1.9720700544039993E-3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2">
        <f t="shared" si="56"/>
        <v>236.51597341039133</v>
      </c>
      <c r="F288" s="42">
        <f t="shared" si="61"/>
        <v>0.24459899461081591</v>
      </c>
      <c r="G288" s="42">
        <f t="shared" si="62"/>
        <v>1.9849527614077041E-3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2">
        <f t="shared" si="56"/>
        <v>236.40982285431903</v>
      </c>
      <c r="F289" s="42">
        <f t="shared" si="61"/>
        <v>0.24642911189717384</v>
      </c>
      <c r="G289" s="42">
        <f t="shared" si="62"/>
        <v>1.9997030913759435E-3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2">
        <f t="shared" si="56"/>
        <v>236.25393991992229</v>
      </c>
      <c r="F290" s="42">
        <f t="shared" si="61"/>
        <v>0.24801392684049708</v>
      </c>
      <c r="G290" s="42">
        <f t="shared" si="62"/>
        <v>2.0147437758770348E-3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2">
        <f t="shared" si="56"/>
        <v>236.04691967944552</v>
      </c>
      <c r="F291" s="42">
        <f xml:space="preserve"> E291^2*(2*LN(D291)+H$7)*(1/SQRT(C291)-1/SQRT(B291))/(H$10*SQRT(11*61))</f>
        <v>0.24597077446048568</v>
      </c>
      <c r="G291" s="42">
        <f xml:space="preserve"> E291*(2*LN(D291)+H$7)*(1/SQRT(C291)+1/SQRT(B291))/(H$10*SQRT(11*61))</f>
        <v>1.9981426954951325E-3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2">
        <f t="shared" si="56"/>
        <v>235.88176931477525</v>
      </c>
      <c r="F292" s="42">
        <f t="shared" ref="F292:F300" si="63" xml:space="preserve"> E292^2*(2*LN(D292)+H$7)*(1/SQRT(C292)-1/SQRT(B292))/(H$10*SQRT(11*61))</f>
        <v>0.24820021875324461</v>
      </c>
      <c r="G292" s="42">
        <f t="shared" ref="G292:G300" si="64" xml:space="preserve"> E292*(2*LN(D292)+H$7)*(1/SQRT(C292)+1/SQRT(B292))/(H$10*SQRT(11*61))</f>
        <v>2.0160147605590754E-3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2">
        <f t="shared" si="56"/>
        <v>235.69567179254696</v>
      </c>
      <c r="F293" s="42">
        <f t="shared" si="63"/>
        <v>0.25021582917722657</v>
      </c>
      <c r="G293" s="42">
        <f t="shared" si="64"/>
        <v>2.0330837169406694E-3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2">
        <f t="shared" si="56"/>
        <v>235.50711502074819</v>
      </c>
      <c r="F294" s="42">
        <f t="shared" si="63"/>
        <v>0.2522322966063289</v>
      </c>
      <c r="G294" s="42">
        <f t="shared" si="64"/>
        <v>2.0506403100679187E-3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2">
        <f t="shared" si="56"/>
        <v>235.33060074375558</v>
      </c>
      <c r="F295" s="42">
        <f t="shared" si="63"/>
        <v>0.25463749667364749</v>
      </c>
      <c r="G295" s="42">
        <f t="shared" si="64"/>
        <v>2.0693379446676077E-3</v>
      </c>
      <c r="I295" s="3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5">
        <f t="shared" si="56"/>
        <v>235.14065549786343</v>
      </c>
      <c r="F296" s="45">
        <f t="shared" si="63"/>
        <v>0.25711725103560051</v>
      </c>
      <c r="G296" s="45">
        <f t="shared" si="64"/>
        <v>2.0883016673163574E-3</v>
      </c>
      <c r="H296" s="46"/>
      <c r="I296" s="36"/>
      <c r="J296" s="37"/>
      <c r="K296" s="25"/>
      <c r="L296" s="25"/>
      <c r="M296" s="22"/>
      <c r="N296" s="22"/>
      <c r="P296" s="48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2">
        <f t="shared" si="56"/>
        <v>234.94002995393549</v>
      </c>
      <c r="F297" s="42">
        <f t="shared" si="63"/>
        <v>0.25878438801434334</v>
      </c>
      <c r="G297" s="42">
        <f t="shared" si="64"/>
        <v>2.1040920946472559E-3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2">
        <f t="shared" si="56"/>
        <v>234.76033800248464</v>
      </c>
      <c r="F298" s="42">
        <f t="shared" si="63"/>
        <v>0.26121465441412145</v>
      </c>
      <c r="G298" s="42">
        <f t="shared" si="64"/>
        <v>2.1233813633838561E-3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2">
        <f t="shared" si="56"/>
        <v>234.60037818817972</v>
      </c>
      <c r="F299" s="42">
        <f t="shared" si="63"/>
        <v>0.2627792024110206</v>
      </c>
      <c r="G299" s="42">
        <f t="shared" si="64"/>
        <v>2.137696742554861E-3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2">
        <f t="shared" si="56"/>
        <v>234.42361911290448</v>
      </c>
      <c r="F300" s="42">
        <f t="shared" si="63"/>
        <v>0.26474719475621378</v>
      </c>
      <c r="G300" s="42">
        <f t="shared" si="64"/>
        <v>2.155055142004527E-3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2">
        <f t="shared" si="56"/>
        <v>234.2190394794124</v>
      </c>
      <c r="F301" s="42">
        <f xml:space="preserve"> E301^2*(2*LN(D301)+H$7)*(1/SQRT(C301)-1/SQRT(B301))/(H$10*SQRT(11*63))</f>
        <v>0.2622599151712986</v>
      </c>
      <c r="G301" s="42">
        <f xml:space="preserve"> E301*(2*LN(D301)+H$7)*(1/SQRT(C301)+1/SQRT(B301))/(H$10*SQRT(11*63))</f>
        <v>2.1367015934116019E-3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2">
        <f t="shared" si="56"/>
        <v>234.06125699711805</v>
      </c>
      <c r="F302" s="42">
        <f t="shared" ref="F302:F310" si="65" xml:space="preserve"> E302^2*(2*LN(D302)+H$7)*(1/SQRT(C302)-1/SQRT(B302))/(H$10*SQRT(11*63))</f>
        <v>0.2646019588261998</v>
      </c>
      <c r="G302" s="42">
        <f t="shared" ref="G302:G310" si="66" xml:space="preserve"> E302*(2*LN(D302)+H$7)*(1/SQRT(C302)+1/SQRT(B302))/(H$10*SQRT(11*63))</f>
        <v>2.1547108469928706E-3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2">
        <f t="shared" si="56"/>
        <v>233.88881710053008</v>
      </c>
      <c r="F303" s="42">
        <f t="shared" si="65"/>
        <v>0.26649753823945632</v>
      </c>
      <c r="G303" s="42">
        <f t="shared" si="66"/>
        <v>2.1713626065417969E-3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2">
        <f t="shared" si="56"/>
        <v>233.71378600270273</v>
      </c>
      <c r="F304" s="42">
        <f t="shared" si="65"/>
        <v>0.26821980821378877</v>
      </c>
      <c r="G304" s="42">
        <f t="shared" si="66"/>
        <v>2.1873562636731034E-3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2">
        <f t="shared" si="56"/>
        <v>233.51302980754483</v>
      </c>
      <c r="F305" s="42">
        <f t="shared" si="65"/>
        <v>0.27047495182840881</v>
      </c>
      <c r="G305" s="42">
        <f t="shared" si="66"/>
        <v>2.2060559713607745E-3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2">
        <f t="shared" si="56"/>
        <v>233.28360948822026</v>
      </c>
      <c r="F306" s="42">
        <f t="shared" si="65"/>
        <v>0.27342857701754858</v>
      </c>
      <c r="G306" s="42">
        <f t="shared" si="66"/>
        <v>2.2279909510217692E-3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2">
        <f t="shared" si="56"/>
        <v>233.06878130958438</v>
      </c>
      <c r="F307" s="42">
        <f t="shared" si="65"/>
        <v>0.2753297417062186</v>
      </c>
      <c r="G307" s="42">
        <f t="shared" si="66"/>
        <v>2.2456078564616292E-3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2">
        <f t="shared" si="56"/>
        <v>232.86419877330093</v>
      </c>
      <c r="F308" s="42">
        <f t="shared" si="65"/>
        <v>0.27755735120271158</v>
      </c>
      <c r="G308" s="42">
        <f t="shared" si="66"/>
        <v>2.2652744218888553E-3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2">
        <f t="shared" si="56"/>
        <v>232.67239003901165</v>
      </c>
      <c r="F309" s="42">
        <f t="shared" si="65"/>
        <v>0.27990056195765828</v>
      </c>
      <c r="G309" s="42">
        <f t="shared" si="66"/>
        <v>2.2839079023334523E-3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2">
        <f t="shared" si="56"/>
        <v>232.43204195558852</v>
      </c>
      <c r="F310" s="42">
        <f t="shared" si="65"/>
        <v>0.28236174578256534</v>
      </c>
      <c r="G310" s="42">
        <f t="shared" si="66"/>
        <v>2.3048003095919546E-3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2">
        <f t="shared" si="56"/>
        <v>232.20045172609048</v>
      </c>
      <c r="F311" s="42">
        <f xml:space="preserve"> E311^2*(2*LN(D311)+H$7)*(1/SQRT(C311)-1/SQRT(B311))/(H$10*SQRT(11*65))</f>
        <v>0.28025800392432454</v>
      </c>
      <c r="G311" s="42">
        <f xml:space="preserve"> E311*(2*LN(D311)+H$7)*(1/SQRT(C311)+1/SQRT(B311))/(H$10*SQRT(11*65))</f>
        <v>2.2877300366516209E-3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2">
        <f t="shared" si="56"/>
        <v>232.01321500669175</v>
      </c>
      <c r="F312" s="42">
        <f t="shared" ref="F312:F320" si="67" xml:space="preserve"> E312^2*(2*LN(D312)+H$7)*(1/SQRT(C312)-1/SQRT(B312))/(H$10*SQRT(11*65))</f>
        <v>0.28198805902745394</v>
      </c>
      <c r="G312" s="42">
        <f t="shared" ref="G312:G320" si="68" xml:space="preserve"> E312*(2*LN(D312)+H$7)*(1/SQRT(C312)+1/SQRT(B312))/(H$10*SQRT(11*65))</f>
        <v>2.3047097972857399E-3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2">
        <f t="shared" si="56"/>
        <v>231.78253177275138</v>
      </c>
      <c r="F313" s="42">
        <f t="shared" si="67"/>
        <v>0.28449851114753755</v>
      </c>
      <c r="G313" s="42">
        <f t="shared" si="68"/>
        <v>2.325580920950527E-3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2">
        <f t="shared" si="56"/>
        <v>231.5787022007836</v>
      </c>
      <c r="F314" s="42">
        <f t="shared" si="67"/>
        <v>0.28637444890046837</v>
      </c>
      <c r="G314" s="42">
        <f t="shared" si="68"/>
        <v>2.3434333666279283E-3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2">
        <f t="shared" si="56"/>
        <v>231.3731199928074</v>
      </c>
      <c r="F315" s="42">
        <f t="shared" si="67"/>
        <v>0.28916582280780634</v>
      </c>
      <c r="G315" s="42">
        <f t="shared" si="68"/>
        <v>2.3654171103165097E-3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2">
        <f t="shared" si="56"/>
        <v>231.15247307460979</v>
      </c>
      <c r="F316" s="42">
        <f t="shared" si="67"/>
        <v>0.29149023638636146</v>
      </c>
      <c r="G316" s="42">
        <f t="shared" si="68"/>
        <v>2.3856413025615791E-3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2">
        <f t="shared" si="56"/>
        <v>230.96435346637691</v>
      </c>
      <c r="F317" s="42">
        <f t="shared" si="67"/>
        <v>0.2937715330964501</v>
      </c>
      <c r="G317" s="42">
        <f t="shared" si="68"/>
        <v>2.404755514116382E-3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2">
        <f t="shared" si="56"/>
        <v>230.76867682289333</v>
      </c>
      <c r="F318" s="42">
        <f t="shared" si="67"/>
        <v>0.29652765803757791</v>
      </c>
      <c r="G318" s="42">
        <f t="shared" si="68"/>
        <v>2.4264350839059041E-3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2">
        <f t="shared" si="56"/>
        <v>230.5705077217082</v>
      </c>
      <c r="F319" s="42">
        <f t="shared" si="67"/>
        <v>0.29820338811005925</v>
      </c>
      <c r="G319" s="42">
        <f t="shared" si="68"/>
        <v>2.4435906236042978E-3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2">
        <f t="shared" si="56"/>
        <v>230.35829553046662</v>
      </c>
      <c r="F320" s="42">
        <f t="shared" si="67"/>
        <v>0.30097622766736942</v>
      </c>
      <c r="G320" s="42">
        <f t="shared" si="68"/>
        <v>2.4659665361009856E-3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2">
        <f t="shared" si="56"/>
        <v>230.22192953135044</v>
      </c>
      <c r="F321" s="42">
        <f xml:space="preserve"> E321^2*(2*LN(D321)+H$7)*(1/SQRT(C321)-1/SQRT(B321))/(H$10*SQRT(11*67))</f>
        <v>0.29878685335798899</v>
      </c>
      <c r="G321" s="42">
        <f xml:space="preserve"> E321*(2*LN(D321)+H$7)*(1/SQRT(C321)+1/SQRT(B321))/(H$10*SQRT(11*67))</f>
        <v>2.4468127751308133E-3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2">
        <f t="shared" si="56"/>
        <v>230.08554390293745</v>
      </c>
      <c r="F322" s="42">
        <f t="shared" ref="F322:F330" si="69" xml:space="preserve"> E322^2*(2*LN(D322)+H$7)*(1/SQRT(C322)-1/SQRT(B322))/(H$10*SQRT(11*67))</f>
        <v>0.30067875679139672</v>
      </c>
      <c r="G322" s="42">
        <f t="shared" ref="G322:G330" si="70" xml:space="preserve"> E322*(2*LN(D322)+H$7)*(1/SQRT(C322)+1/SQRT(B322))/(H$10*SQRT(11*67))</f>
        <v>2.4637357954459976E-3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2">
        <f t="shared" ref="E323:E386" si="71" xml:space="preserve"> H$10/((LN(D323))^2+H$7*LN(D323)+H$4)</f>
        <v>229.97592068453204</v>
      </c>
      <c r="F323" s="42">
        <f t="shared" si="69"/>
        <v>0.30254017894898283</v>
      </c>
      <c r="G323" s="42">
        <f t="shared" si="70"/>
        <v>2.4806882450624139E-3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2">
        <f t="shared" si="71"/>
        <v>229.88773826666733</v>
      </c>
      <c r="F324" s="42">
        <f t="shared" si="69"/>
        <v>0.30483154087736924</v>
      </c>
      <c r="G324" s="42">
        <f t="shared" si="70"/>
        <v>2.4982053973838445E-3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2">
        <f t="shared" si="71"/>
        <v>229.80587611520554</v>
      </c>
      <c r="F325" s="42">
        <f t="shared" si="69"/>
        <v>0.30673160603928434</v>
      </c>
      <c r="G325" s="42">
        <f t="shared" si="70"/>
        <v>2.5141562628801174E-3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2">
        <f t="shared" si="71"/>
        <v>229.741809722722</v>
      </c>
      <c r="F326" s="42">
        <f t="shared" si="69"/>
        <v>0.30788657928016699</v>
      </c>
      <c r="G326" s="42">
        <f t="shared" si="70"/>
        <v>2.5266229916411469E-3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2">
        <f t="shared" si="71"/>
        <v>229.69835317019718</v>
      </c>
      <c r="F327" s="42">
        <f t="shared" si="69"/>
        <v>0.3098889659208251</v>
      </c>
      <c r="G327" s="42">
        <f t="shared" si="70"/>
        <v>2.5424180684364911E-3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2">
        <f t="shared" si="71"/>
        <v>229.62011702443644</v>
      </c>
      <c r="F328" s="42">
        <f t="shared" si="69"/>
        <v>0.31161976718547391</v>
      </c>
      <c r="G328" s="42">
        <f t="shared" si="70"/>
        <v>2.5578290691098452E-3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2">
        <f t="shared" si="71"/>
        <v>229.50191247849997</v>
      </c>
      <c r="F329" s="42">
        <f t="shared" si="69"/>
        <v>0.3139039889448117</v>
      </c>
      <c r="G329" s="42">
        <f t="shared" si="70"/>
        <v>2.5763781123381451E-3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2">
        <f t="shared" si="71"/>
        <v>229.37220901885539</v>
      </c>
      <c r="F330" s="42">
        <f t="shared" si="69"/>
        <v>0.31530313383746211</v>
      </c>
      <c r="G330" s="42">
        <f t="shared" si="70"/>
        <v>2.5911957842941818E-3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2">
        <f t="shared" si="71"/>
        <v>229.20802490861985</v>
      </c>
      <c r="F331" s="42">
        <f xml:space="preserve"> E331^2*(2*LN(D331)+H$7)*(1/SQRT(C331)-1/SQRT(B331))/(H$10*SQRT(11*69))</f>
        <v>0.31281003970247034</v>
      </c>
      <c r="G331" s="42">
        <f xml:space="preserve"> E331*(2*LN(D331)+H$7)*(1/SQRT(C331)+1/SQRT(B331))/(H$10*SQRT(11*69))</f>
        <v>2.5711334418528028E-3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2">
        <f t="shared" si="71"/>
        <v>229.00939879520314</v>
      </c>
      <c r="F332" s="42">
        <f t="shared" ref="F332:F340" si="72" xml:space="preserve"> E332^2*(2*LN(D332)+H$7)*(1/SQRT(C332)-1/SQRT(B332))/(H$10*SQRT(11*69))</f>
        <v>0.31519452564521327</v>
      </c>
      <c r="G332" s="42">
        <f t="shared" ref="G332:G340" si="73" xml:space="preserve"> E332*(2*LN(D332)+H$7)*(1/SQRT(C332)+1/SQRT(B332))/(H$10*SQRT(11*69))</f>
        <v>2.5916761880495072E-3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2">
        <f t="shared" si="71"/>
        <v>228.82855273778836</v>
      </c>
      <c r="F333" s="42">
        <f t="shared" si="72"/>
        <v>0.31778655677107254</v>
      </c>
      <c r="G333" s="42">
        <f t="shared" si="73"/>
        <v>2.6124802642858306E-3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2">
        <f t="shared" si="71"/>
        <v>228.64420349717648</v>
      </c>
      <c r="F334" s="42">
        <f t="shared" si="72"/>
        <v>0.32032922229932431</v>
      </c>
      <c r="G334" s="42">
        <f t="shared" si="73"/>
        <v>2.6331171813965084E-3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2">
        <f t="shared" si="71"/>
        <v>228.5115724888814</v>
      </c>
      <c r="F335" s="42">
        <f t="shared" si="72"/>
        <v>0.32298641217405699</v>
      </c>
      <c r="G335" s="42">
        <f t="shared" si="73"/>
        <v>2.6533229450017193E-3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2">
        <f t="shared" si="71"/>
        <v>228.34820176380228</v>
      </c>
      <c r="F336" s="42">
        <f t="shared" si="72"/>
        <v>0.32580784228962262</v>
      </c>
      <c r="G336" s="42">
        <f t="shared" si="73"/>
        <v>2.6753305935468866E-3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2">
        <f t="shared" si="71"/>
        <v>228.136149057479</v>
      </c>
      <c r="F337" s="42">
        <f t="shared" si="72"/>
        <v>0.32804484044509064</v>
      </c>
      <c r="G337" s="42">
        <f t="shared" si="73"/>
        <v>2.6960402522167954E-3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2">
        <f t="shared" si="71"/>
        <v>227.87248522622991</v>
      </c>
      <c r="F338" s="42">
        <f t="shared" si="72"/>
        <v>0.33004014908790291</v>
      </c>
      <c r="G338" s="42">
        <f t="shared" si="73"/>
        <v>2.7157360110848191E-3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2">
        <f t="shared" si="71"/>
        <v>227.60947316524701</v>
      </c>
      <c r="F339" s="42">
        <f t="shared" si="72"/>
        <v>0.33212849621327178</v>
      </c>
      <c r="G339" s="42">
        <f t="shared" si="73"/>
        <v>2.7361652373529039E-3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2">
        <f t="shared" si="71"/>
        <v>227.32277003942696</v>
      </c>
      <c r="F340" s="42">
        <f t="shared" si="72"/>
        <v>0.33368093090560774</v>
      </c>
      <c r="G340" s="42">
        <f t="shared" si="73"/>
        <v>2.7547473692753504E-3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2">
        <f t="shared" si="71"/>
        <v>227.00240384296978</v>
      </c>
      <c r="F341" s="42">
        <f xml:space="preserve"> E341^2*(2*LN(D341)+H$7)*(1/SQRT(C341)-1/SQRT(B341))/(H$10*SQRT(11*71))</f>
        <v>0.33090422798343466</v>
      </c>
      <c r="G341" s="42">
        <f xml:space="preserve"> E341*(2*LN(D341)+H$7)*(1/SQRT(C341)+1/SQRT(B341))/(H$10*SQRT(11*71))</f>
        <v>2.7352906539717101E-3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2">
        <f t="shared" si="71"/>
        <v>226.7252129772134</v>
      </c>
      <c r="F342" s="42">
        <f t="shared" ref="F342:F350" si="74" xml:space="preserve"> E342^2*(2*LN(D342)+H$7)*(1/SQRT(C342)-1/SQRT(B342))/(H$10*SQRT(11*71))</f>
        <v>0.33434049867246174</v>
      </c>
      <c r="G342" s="42">
        <f t="shared" ref="G342:G350" si="75" xml:space="preserve"> E342*(2*LN(D342)+H$7)*(1/SQRT(C342)+1/SQRT(B342))/(H$10*SQRT(11*71))</f>
        <v>2.7618842597828749E-3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2">
        <f t="shared" si="71"/>
        <v>226.41311189461635</v>
      </c>
      <c r="F343" s="42">
        <f t="shared" si="74"/>
        <v>0.33788526832771404</v>
      </c>
      <c r="G343" s="42">
        <f t="shared" si="75"/>
        <v>2.7897161954683631E-3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2">
        <f t="shared" si="71"/>
        <v>226.08366462826663</v>
      </c>
      <c r="F344" s="42">
        <f t="shared" si="74"/>
        <v>0.34101916032372398</v>
      </c>
      <c r="G344" s="42">
        <f t="shared" si="75"/>
        <v>2.8170527490322468E-3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2">
        <f t="shared" si="71"/>
        <v>225.72018739483298</v>
      </c>
      <c r="F345" s="42">
        <f t="shared" si="74"/>
        <v>0.34449308430184922</v>
      </c>
      <c r="G345" s="42">
        <f t="shared" si="75"/>
        <v>2.846010967563063E-3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2">
        <f t="shared" si="71"/>
        <v>225.3268715730506</v>
      </c>
      <c r="F346" s="42">
        <f t="shared" si="74"/>
        <v>0.34825014793114895</v>
      </c>
      <c r="G346" s="42">
        <f t="shared" si="75"/>
        <v>2.8761547768158726E-3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2">
        <f t="shared" si="71"/>
        <v>224.90633917484394</v>
      </c>
      <c r="F347" s="42">
        <f t="shared" si="74"/>
        <v>0.35082027759308915</v>
      </c>
      <c r="G347" s="42">
        <f t="shared" si="75"/>
        <v>2.9029024526499381E-3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2">
        <f t="shared" si="71"/>
        <v>224.51297781299067</v>
      </c>
      <c r="F348" s="42">
        <f t="shared" si="74"/>
        <v>0.35408826004481264</v>
      </c>
      <c r="G348" s="42">
        <f t="shared" si="75"/>
        <v>2.9321701261565726E-3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2">
        <f t="shared" si="71"/>
        <v>224.13208455088858</v>
      </c>
      <c r="F349" s="42">
        <f t="shared" si="74"/>
        <v>0.35675434351479868</v>
      </c>
      <c r="G349" s="42">
        <f t="shared" si="75"/>
        <v>2.9580556096008514E-3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2">
        <f t="shared" si="71"/>
        <v>223.7476080846013</v>
      </c>
      <c r="F350" s="42">
        <f t="shared" si="74"/>
        <v>0.35987093820985111</v>
      </c>
      <c r="G350" s="42">
        <f t="shared" si="75"/>
        <v>2.9864048360751178E-3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2">
        <f t="shared" si="71"/>
        <v>223.3682807603326</v>
      </c>
      <c r="F351" s="42">
        <f xml:space="preserve"> E351^2*(2*LN(D351)+H$7)*(1/SQRT(C351)-1/SQRT(B351))/(H$10*SQRT(11*73))</f>
        <v>0.35705156688972184</v>
      </c>
      <c r="G351" s="42">
        <f xml:space="preserve"> E351*(2*LN(D351)+H$7)*(1/SQRT(C351)+1/SQRT(B351))/(H$10*SQRT(11*73))</f>
        <v>2.9680598824659461E-3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2">
        <f t="shared" si="71"/>
        <v>223.06000351841044</v>
      </c>
      <c r="F352" s="42">
        <f t="shared" ref="F352:F360" si="76" xml:space="preserve"> E352^2*(2*LN(D352)+H$7)*(1/SQRT(C352)-1/SQRT(B352))/(H$10*SQRT(11*73))</f>
        <v>0.36014965755890022</v>
      </c>
      <c r="G352" s="42">
        <f t="shared" ref="G352:G360" si="77" xml:space="preserve"> E352*(2*LN(D352)+H$7)*(1/SQRT(C352)+1/SQRT(B352))/(H$10*SQRT(11*73))</f>
        <v>2.9953621256164765E-3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2">
        <f t="shared" si="71"/>
        <v>222.78617553423496</v>
      </c>
      <c r="F353" s="42">
        <f t="shared" si="76"/>
        <v>0.36329832466895084</v>
      </c>
      <c r="G353" s="42">
        <f t="shared" si="77"/>
        <v>3.0220038542848504E-3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2">
        <f t="shared" si="71"/>
        <v>222.51724840707854</v>
      </c>
      <c r="F354" s="42">
        <f t="shared" si="76"/>
        <v>0.36673901477807846</v>
      </c>
      <c r="G354" s="42">
        <f t="shared" si="77"/>
        <v>3.0497658995966305E-3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2">
        <f t="shared" si="71"/>
        <v>222.27674136774544</v>
      </c>
      <c r="F355" s="42">
        <f t="shared" si="76"/>
        <v>0.36960705295235408</v>
      </c>
      <c r="G355" s="42">
        <f t="shared" si="77"/>
        <v>3.0738787944287801E-3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2">
        <f t="shared" si="71"/>
        <v>222.08581868616085</v>
      </c>
      <c r="F356" s="42">
        <f t="shared" si="76"/>
        <v>0.37271003682144815</v>
      </c>
      <c r="G356" s="42">
        <f t="shared" si="77"/>
        <v>3.0982505892018161E-3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2">
        <f t="shared" si="71"/>
        <v>221.88433267815714</v>
      </c>
      <c r="F357" s="42">
        <f t="shared" si="76"/>
        <v>0.37513074715214795</v>
      </c>
      <c r="G357" s="42">
        <f t="shared" si="77"/>
        <v>3.1207678807403318E-3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2">
        <f t="shared" si="71"/>
        <v>221.72379315513558</v>
      </c>
      <c r="F358" s="42">
        <f t="shared" si="76"/>
        <v>0.37638714609867024</v>
      </c>
      <c r="G358" s="42">
        <f t="shared" si="77"/>
        <v>3.1363718123302493E-3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2">
        <f t="shared" si="71"/>
        <v>221.60816278583704</v>
      </c>
      <c r="F359" s="42">
        <f t="shared" si="76"/>
        <v>0.37913457481370516</v>
      </c>
      <c r="G359" s="42">
        <f t="shared" si="77"/>
        <v>3.1582727729806046E-3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2">
        <f t="shared" si="71"/>
        <v>221.52783080440003</v>
      </c>
      <c r="F360" s="42">
        <f t="shared" si="76"/>
        <v>0.38077777433004678</v>
      </c>
      <c r="G360" s="42">
        <f t="shared" si="77"/>
        <v>3.1741736172309406E-3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2">
        <f t="shared" si="71"/>
        <v>221.50307366842546</v>
      </c>
      <c r="F361" s="42">
        <f xml:space="preserve"> E361^2*(2*LN(D361)+H$7)*(1/SQRT(C361)-1/SQRT(B361))/(H$10*SQRT(11*75))</f>
        <v>0.37697145984031327</v>
      </c>
      <c r="G361" s="42">
        <f xml:space="preserve"> E361*(2*LN(D361)+H$7)*(1/SQRT(C361)+1/SQRT(B361))/(H$10*SQRT(11*75))</f>
        <v>3.1441538901170046E-3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2">
        <f t="shared" si="71"/>
        <v>221.47063573691429</v>
      </c>
      <c r="F362" s="42">
        <f t="shared" ref="F362:F370" si="78" xml:space="preserve"> E362^2*(2*LN(D362)+H$7)*(1/SQRT(C362)-1/SQRT(B362))/(H$10*SQRT(11*75))</f>
        <v>0.37924208873329679</v>
      </c>
      <c r="G362" s="42">
        <f t="shared" ref="G362:G370" si="79" xml:space="preserve"> E362*(2*LN(D362)+H$7)*(1/SQRT(C362)+1/SQRT(B362))/(H$10*SQRT(11*75))</f>
        <v>3.1626959854130325E-3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2">
        <f t="shared" si="71"/>
        <v>221.44993640143232</v>
      </c>
      <c r="F363" s="42">
        <f t="shared" si="78"/>
        <v>0.38121783852182517</v>
      </c>
      <c r="G363" s="42">
        <f t="shared" si="79"/>
        <v>3.1801670472191498E-3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2">
        <f t="shared" si="71"/>
        <v>221.38763018949953</v>
      </c>
      <c r="F364" s="42">
        <f t="shared" si="78"/>
        <v>0.38318010201999575</v>
      </c>
      <c r="G364" s="42">
        <f t="shared" si="79"/>
        <v>3.1977883000848077E-3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2">
        <f t="shared" si="71"/>
        <v>221.33248238016097</v>
      </c>
      <c r="F365" s="42">
        <f t="shared" si="78"/>
        <v>0.38566222735646055</v>
      </c>
      <c r="G365" s="42">
        <f t="shared" si="79"/>
        <v>3.2175284593002817E-3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2">
        <f t="shared" si="71"/>
        <v>221.29669251130949</v>
      </c>
      <c r="F366" s="42">
        <f t="shared" si="78"/>
        <v>0.38722254455207245</v>
      </c>
      <c r="G366" s="42">
        <f t="shared" si="79"/>
        <v>3.2325502188738499E-3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2">
        <f t="shared" si="71"/>
        <v>221.24181868646451</v>
      </c>
      <c r="F367" s="42">
        <f t="shared" si="78"/>
        <v>0.3905427136305285</v>
      </c>
      <c r="G367" s="42">
        <f t="shared" si="79"/>
        <v>3.2561320575375894E-3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2">
        <f t="shared" si="71"/>
        <v>221.1515957151301</v>
      </c>
      <c r="F368" s="42">
        <f t="shared" si="78"/>
        <v>0.39249143527806041</v>
      </c>
      <c r="G368" s="42">
        <f t="shared" si="79"/>
        <v>3.2742529295797032E-3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2">
        <f t="shared" si="71"/>
        <v>221.0378303540779</v>
      </c>
      <c r="F369" s="42">
        <f t="shared" si="78"/>
        <v>0.39451309716470445</v>
      </c>
      <c r="G369" s="42">
        <f t="shared" si="79"/>
        <v>3.2922753156126926E-3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2">
        <f t="shared" si="71"/>
        <v>220.89582487930389</v>
      </c>
      <c r="F370" s="42">
        <f t="shared" si="78"/>
        <v>0.39723602584918283</v>
      </c>
      <c r="G370" s="42">
        <f t="shared" si="79"/>
        <v>3.3149911237685663E-3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2">
        <f t="shared" si="71"/>
        <v>220.76444012848208</v>
      </c>
      <c r="F371" s="42">
        <f xml:space="preserve"> E371^2*(2*LN(D371)+H$7)*(1/SQRT(C371)-1/SQRT(B371))/(H$10*SQRT(11*77))</f>
        <v>0.39325064337908705</v>
      </c>
      <c r="G371" s="42">
        <f xml:space="preserve"> E371*(2*LN(D371)+H$7)*(1/SQRT(C371)+1/SQRT(B371))/(H$10*SQRT(11*77))</f>
        <v>3.2864242711089686E-3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2">
        <f t="shared" si="71"/>
        <v>220.60368334045893</v>
      </c>
      <c r="F372" s="42">
        <f t="shared" ref="F372:F380" si="80" xml:space="preserve"> E372^2*(2*LN(D372)+H$7)*(1/SQRT(C372)-1/SQRT(B372))/(H$10*SQRT(11*77))</f>
        <v>0.39535091717028081</v>
      </c>
      <c r="G372" s="42">
        <f t="shared" ref="G372:G380" si="81" xml:space="preserve"> E372*(2*LN(D372)+H$7)*(1/SQRT(C372)+1/SQRT(B372))/(H$10*SQRT(11*77))</f>
        <v>3.3061677085487917E-3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2">
        <f t="shared" si="71"/>
        <v>220.4803289910237</v>
      </c>
      <c r="F373" s="42">
        <f t="shared" si="80"/>
        <v>0.39822628567154833</v>
      </c>
      <c r="G373" s="42">
        <f t="shared" si="81"/>
        <v>3.3281340187110318E-3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2">
        <f t="shared" si="71"/>
        <v>220.34811869162388</v>
      </c>
      <c r="F374" s="42">
        <f t="shared" si="80"/>
        <v>0.40080751770307166</v>
      </c>
      <c r="G374" s="42">
        <f t="shared" si="81"/>
        <v>3.3504051853848363E-3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2">
        <f t="shared" si="71"/>
        <v>220.26028111167551</v>
      </c>
      <c r="F375" s="42">
        <f t="shared" si="80"/>
        <v>0.40342835607940808</v>
      </c>
      <c r="G375" s="42">
        <f t="shared" si="81"/>
        <v>3.3715690788747011E-3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5">
        <f t="shared" si="71"/>
        <v>220.1745687548848</v>
      </c>
      <c r="F376" s="45">
        <f t="shared" si="80"/>
        <v>0.4055734634446217</v>
      </c>
      <c r="G376" s="45">
        <f t="shared" si="81"/>
        <v>3.3898956415925785E-3</v>
      </c>
      <c r="H376" s="46"/>
      <c r="I376" s="36"/>
      <c r="J376" s="37"/>
      <c r="K376" s="25"/>
      <c r="L376" s="25"/>
      <c r="M376" s="22"/>
      <c r="N376" s="22"/>
      <c r="P376" s="48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2">
        <f t="shared" si="71"/>
        <v>220.05983563781052</v>
      </c>
      <c r="F377" s="42">
        <f t="shared" si="80"/>
        <v>0.40791554854555173</v>
      </c>
      <c r="G377" s="42">
        <f t="shared" si="81"/>
        <v>3.4102077679370982E-3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2">
        <f t="shared" si="71"/>
        <v>219.97722805955439</v>
      </c>
      <c r="F378" s="42">
        <f t="shared" si="80"/>
        <v>0.41026816303201813</v>
      </c>
      <c r="G378" s="42">
        <f t="shared" si="81"/>
        <v>3.4293318985696829E-3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2">
        <f t="shared" si="71"/>
        <v>219.92757781324082</v>
      </c>
      <c r="F379" s="42">
        <f t="shared" si="80"/>
        <v>0.41264662136552227</v>
      </c>
      <c r="G379" s="42">
        <f t="shared" si="81"/>
        <v>3.4497628083890726E-3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2">
        <f t="shared" si="71"/>
        <v>219.85297319711196</v>
      </c>
      <c r="F380" s="42">
        <f t="shared" si="80"/>
        <v>0.41379265901139517</v>
      </c>
      <c r="G380" s="42">
        <f t="shared" si="81"/>
        <v>3.4638982023539582E-3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2">
        <f t="shared" si="71"/>
        <v>219.76837659265968</v>
      </c>
      <c r="F381" s="42">
        <f xml:space="preserve"> E381^2*(2*LN(D381)+H$7)*(1/SQRT(C381)-1/SQRT(B381))/(H$10*SQRT(11*79))</f>
        <v>0.41071013668023487</v>
      </c>
      <c r="G381" s="42">
        <f xml:space="preserve"> E381*(2*LN(D381)+H$7)*(1/SQRT(C381)+1/SQRT(B381))/(H$10*SQRT(11*79))</f>
        <v>3.4374095925415759E-3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2">
        <f t="shared" si="71"/>
        <v>219.66727810477099</v>
      </c>
      <c r="F382" s="42">
        <f t="shared" ref="F382:F390" si="82" xml:space="preserve"> E382^2*(2*LN(D382)+H$7)*(1/SQRT(C382)-1/SQRT(B382))/(H$10*SQRT(11*79))</f>
        <v>0.412557432098558</v>
      </c>
      <c r="G382" s="42">
        <f t="shared" ref="G382:G390" si="83" xml:space="preserve"> E382*(2*LN(D382)+H$7)*(1/SQRT(C382)+1/SQRT(B382))/(H$10*SQRT(11*79))</f>
        <v>3.4547267485544064E-3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2">
        <f t="shared" si="71"/>
        <v>219.59685455746578</v>
      </c>
      <c r="F383" s="42">
        <f t="shared" si="82"/>
        <v>0.41444736473279897</v>
      </c>
      <c r="G383" s="42">
        <f t="shared" si="83"/>
        <v>3.474308587501113E-3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2">
        <f t="shared" si="71"/>
        <v>219.538005196417</v>
      </c>
      <c r="F384" s="42">
        <f t="shared" si="82"/>
        <v>0.41693436328967654</v>
      </c>
      <c r="G384" s="42">
        <f t="shared" si="83"/>
        <v>3.4949567846987713E-3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2">
        <f t="shared" si="71"/>
        <v>219.48272658551682</v>
      </c>
      <c r="F385" s="42">
        <f t="shared" si="82"/>
        <v>0.41998925991143471</v>
      </c>
      <c r="G385" s="42">
        <f t="shared" si="83"/>
        <v>3.5178278648667844E-3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2">
        <f t="shared" si="71"/>
        <v>219.39210733005368</v>
      </c>
      <c r="F386" s="42">
        <f t="shared" si="82"/>
        <v>0.42297632375270744</v>
      </c>
      <c r="G386" s="42">
        <f t="shared" si="83"/>
        <v>3.5412311767753848E-3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2">
        <f t="shared" ref="E387:E450" si="84" xml:space="preserve"> H$10/((LN(D387))^2+H$7*LN(D387)+H$4)</f>
        <v>219.32225416445627</v>
      </c>
      <c r="F387" s="42">
        <f t="shared" si="82"/>
        <v>0.4260276321067834</v>
      </c>
      <c r="G387" s="42">
        <f t="shared" si="83"/>
        <v>3.5654537218483989E-3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2">
        <f t="shared" si="84"/>
        <v>219.24559003208518</v>
      </c>
      <c r="F388" s="42">
        <f t="shared" si="82"/>
        <v>0.42751678302571283</v>
      </c>
      <c r="G388" s="42">
        <f t="shared" si="83"/>
        <v>3.5808815599537914E-3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2">
        <f t="shared" si="84"/>
        <v>219.15300000175284</v>
      </c>
      <c r="F389" s="42">
        <f t="shared" si="82"/>
        <v>0.43001411647807886</v>
      </c>
      <c r="G389" s="42">
        <f t="shared" si="83"/>
        <v>3.6024742871920497E-3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2">
        <f t="shared" si="84"/>
        <v>219.09783265319692</v>
      </c>
      <c r="F390" s="42">
        <f t="shared" si="82"/>
        <v>0.43196365589233238</v>
      </c>
      <c r="G390" s="42">
        <f t="shared" si="83"/>
        <v>3.6198079268285389E-3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2">
        <f t="shared" si="84"/>
        <v>219.06520347663644</v>
      </c>
      <c r="F391" s="42">
        <f xml:space="preserve"> E391^2*(2*LN(D391)+H$7)*(1/SQRT(C391)-1/SQRT(B391))/(H$10*SQRT(11*81))</f>
        <v>0.42829814300067243</v>
      </c>
      <c r="G391" s="42">
        <f xml:space="preserve"> E391*(2*LN(D391)+H$7)*(1/SQRT(C391)+1/SQRT(B391))/(H$10*SQRT(11*81))</f>
        <v>3.5898613421326202E-3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2">
        <f t="shared" si="84"/>
        <v>219.03637495176235</v>
      </c>
      <c r="F392" s="42">
        <f t="shared" ref="F392:F400" si="85" xml:space="preserve"> E392^2*(2*LN(D392)+H$7)*(1/SQRT(C392)-1/SQRT(B392))/(H$10*SQRT(11*81))</f>
        <v>0.4302537639913358</v>
      </c>
      <c r="G392" s="42">
        <f t="shared" ref="G392:G400" si="86" xml:space="preserve"> E392*(2*LN(D392)+H$7)*(1/SQRT(C392)+1/SQRT(B392))/(H$10*SQRT(11*81))</f>
        <v>3.6065509182660431E-3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2">
        <f t="shared" si="84"/>
        <v>219.0254513189775</v>
      </c>
      <c r="F393" s="42">
        <f t="shared" si="85"/>
        <v>0.43213202698312347</v>
      </c>
      <c r="G393" s="42">
        <f t="shared" si="86"/>
        <v>3.6221221311652603E-3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2">
        <f t="shared" si="84"/>
        <v>218.97416149628506</v>
      </c>
      <c r="F394" s="42">
        <f t="shared" si="85"/>
        <v>0.43373155963107374</v>
      </c>
      <c r="G394" s="42">
        <f t="shared" si="86"/>
        <v>3.6376372295706329E-3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2">
        <f t="shared" si="84"/>
        <v>218.88328053696307</v>
      </c>
      <c r="F395" s="42">
        <f t="shared" si="85"/>
        <v>0.4352743614381685</v>
      </c>
      <c r="G395" s="42">
        <f t="shared" si="86"/>
        <v>3.6544132801712278E-3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2">
        <f t="shared" si="84"/>
        <v>218.78169213771605</v>
      </c>
      <c r="F396" s="42">
        <f t="shared" si="85"/>
        <v>0.4378729892735917</v>
      </c>
      <c r="G396" s="42">
        <f t="shared" si="86"/>
        <v>3.6762958256678535E-3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2">
        <f t="shared" si="84"/>
        <v>218.65231329351516</v>
      </c>
      <c r="F397" s="42">
        <f t="shared" si="85"/>
        <v>0.44059248298111475</v>
      </c>
      <c r="G397" s="42">
        <f t="shared" si="86"/>
        <v>3.6984721079280024E-3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2">
        <f t="shared" si="84"/>
        <v>218.46835705110388</v>
      </c>
      <c r="F398" s="42">
        <f t="shared" si="85"/>
        <v>0.44327187197565282</v>
      </c>
      <c r="G398" s="42">
        <f t="shared" si="86"/>
        <v>3.7232347950512251E-3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2">
        <f t="shared" si="84"/>
        <v>218.28775192089449</v>
      </c>
      <c r="F399" s="42">
        <f t="shared" si="85"/>
        <v>0.4462290518781592</v>
      </c>
      <c r="G399" s="42">
        <f t="shared" si="86"/>
        <v>3.7491109851881103E-3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2">
        <f t="shared" si="84"/>
        <v>218.07231746174358</v>
      </c>
      <c r="F400" s="42">
        <f t="shared" si="85"/>
        <v>0.44973633910395455</v>
      </c>
      <c r="G400" s="42">
        <f t="shared" si="86"/>
        <v>3.7776373652915331E-3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2">
        <f t="shared" si="84"/>
        <v>217.79126241061869</v>
      </c>
      <c r="F401" s="42">
        <f xml:space="preserve"> E401^2*(2*LN(D401)+H$7)*(1/SQRT(C401)-1/SQRT(B401))/(H$10*SQRT(11*83))</f>
        <v>0.44675536745321892</v>
      </c>
      <c r="G401" s="42">
        <f xml:space="preserve"> E401*(2*LN(D401)+H$7)*(1/SQRT(C401)+1/SQRT(B401))/(H$10*SQRT(11*83))</f>
        <v>3.7565138031011411E-3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2">
        <f t="shared" si="84"/>
        <v>217.49148527884705</v>
      </c>
      <c r="F402" s="42">
        <f t="shared" ref="F402:F410" si="87" xml:space="preserve"> E402^2*(2*LN(D402)+H$7)*(1/SQRT(C402)-1/SQRT(B402))/(H$10*SQRT(11*83))</f>
        <v>0.44977009156443926</v>
      </c>
      <c r="G402" s="42">
        <f t="shared" ref="G402:G410" si="88" xml:space="preserve"> E402*(2*LN(D402)+H$7)*(1/SQRT(C402)+1/SQRT(B402))/(H$10*SQRT(11*83))</f>
        <v>3.784663115273223E-3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2">
        <f t="shared" si="84"/>
        <v>217.22606237385713</v>
      </c>
      <c r="F403" s="42">
        <f t="shared" si="87"/>
        <v>0.45342888752221217</v>
      </c>
      <c r="G403" s="42">
        <f t="shared" si="88"/>
        <v>3.8146920514787936E-3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2">
        <f t="shared" si="84"/>
        <v>216.92636529561111</v>
      </c>
      <c r="F404" s="42">
        <f t="shared" si="87"/>
        <v>0.45602797104812998</v>
      </c>
      <c r="G404" s="42">
        <f t="shared" si="88"/>
        <v>3.8418007589498893E-3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2">
        <f t="shared" si="84"/>
        <v>216.63267583338438</v>
      </c>
      <c r="F405" s="42">
        <f t="shared" si="87"/>
        <v>0.45918256747519359</v>
      </c>
      <c r="G405" s="42">
        <f t="shared" si="88"/>
        <v>3.8715372036047004E-3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2">
        <f t="shared" si="84"/>
        <v>216.38423658168605</v>
      </c>
      <c r="F406" s="42">
        <f t="shared" si="87"/>
        <v>0.46241805238953931</v>
      </c>
      <c r="G406" s="42">
        <f t="shared" si="88"/>
        <v>3.8992877822779854E-3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2">
        <f t="shared" si="84"/>
        <v>216.14973421023413</v>
      </c>
      <c r="F407" s="42">
        <f t="shared" si="87"/>
        <v>0.46576033083526619</v>
      </c>
      <c r="G407" s="42">
        <f t="shared" si="88"/>
        <v>3.9281775584694622E-3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2">
        <f t="shared" si="84"/>
        <v>215.96256855925995</v>
      </c>
      <c r="F408" s="42">
        <f t="shared" si="87"/>
        <v>0.46799325574847539</v>
      </c>
      <c r="G408" s="42">
        <f t="shared" si="88"/>
        <v>3.9508335784644881E-3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2">
        <f t="shared" si="84"/>
        <v>215.79877561907102</v>
      </c>
      <c r="F409" s="42">
        <f t="shared" si="87"/>
        <v>0.47145627628047732</v>
      </c>
      <c r="G409" s="42">
        <f t="shared" si="88"/>
        <v>3.9787828680398771E-3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2">
        <f t="shared" si="84"/>
        <v>215.61528235139778</v>
      </c>
      <c r="F410" s="42">
        <f t="shared" si="87"/>
        <v>0.47443456865628136</v>
      </c>
      <c r="G410" s="42">
        <f t="shared" si="88"/>
        <v>4.0057575683378728E-3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2">
        <f t="shared" si="84"/>
        <v>215.48933792927951</v>
      </c>
      <c r="F411" s="42">
        <f xml:space="preserve"> E411^2*(2*LN(D411)+H$7)*(1/SQRT(C411)-1/SQRT(B411))/(H$10*SQRT(11*85))</f>
        <v>0.4708507463440193</v>
      </c>
      <c r="G411" s="42">
        <f xml:space="preserve"> E411*(2*LN(D411)+H$7)*(1/SQRT(C411)+1/SQRT(B411))/(H$10*SQRT(11*85))</f>
        <v>3.977487209896359E-3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2">
        <f t="shared" si="84"/>
        <v>215.33705262901475</v>
      </c>
      <c r="F412" s="42">
        <f t="shared" ref="F412:F420" si="89" xml:space="preserve"> E412^2*(2*LN(D412)+H$7)*(1/SQRT(C412)-1/SQRT(B412))/(H$10*SQRT(11*85))</f>
        <v>0.47321012303303089</v>
      </c>
      <c r="G412" s="42">
        <f t="shared" ref="G412:G420" si="90" xml:space="preserve"> E412*(2*LN(D412)+H$7)*(1/SQRT(C412)+1/SQRT(B412))/(H$10*SQRT(11*85))</f>
        <v>4.0006415282601787E-3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2">
        <f t="shared" si="84"/>
        <v>215.22721281723867</v>
      </c>
      <c r="F413" s="42">
        <f t="shared" si="89"/>
        <v>0.47493837741368711</v>
      </c>
      <c r="G413" s="42">
        <f t="shared" si="90"/>
        <v>4.0195104588230356E-3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2">
        <f t="shared" si="84"/>
        <v>215.06021637584234</v>
      </c>
      <c r="F414" s="42">
        <f t="shared" si="89"/>
        <v>0.47795194798542368</v>
      </c>
      <c r="G414" s="42">
        <f t="shared" si="90"/>
        <v>4.0448694870511715E-3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2">
        <f t="shared" si="84"/>
        <v>214.95293816350153</v>
      </c>
      <c r="F415" s="42">
        <f t="shared" si="89"/>
        <v>0.48115773040271426</v>
      </c>
      <c r="G415" s="42">
        <f t="shared" si="90"/>
        <v>4.0719701238881925E-3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2">
        <f t="shared" si="84"/>
        <v>214.85983208739037</v>
      </c>
      <c r="F416" s="42">
        <f t="shared" si="89"/>
        <v>0.48277802095308747</v>
      </c>
      <c r="G416" s="42">
        <f t="shared" si="90"/>
        <v>4.0911233558830638E-3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2">
        <f t="shared" si="84"/>
        <v>214.82613643792271</v>
      </c>
      <c r="F417" s="42">
        <f t="shared" si="89"/>
        <v>0.4870567265993751</v>
      </c>
      <c r="G417" s="42">
        <f t="shared" si="90"/>
        <v>4.121165253111677E-3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2">
        <f t="shared" si="84"/>
        <v>214.78628935724316</v>
      </c>
      <c r="F418" s="42">
        <f t="shared" si="89"/>
        <v>0.48968971651448623</v>
      </c>
      <c r="G418" s="42">
        <f t="shared" si="90"/>
        <v>4.1448629751569526E-3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2">
        <f t="shared" si="84"/>
        <v>214.72990508416359</v>
      </c>
      <c r="F419" s="42">
        <f t="shared" si="89"/>
        <v>0.49344572082945559</v>
      </c>
      <c r="G419" s="42">
        <f t="shared" si="90"/>
        <v>4.1722780121023623E-3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2">
        <f t="shared" si="84"/>
        <v>214.68288316999758</v>
      </c>
      <c r="F420" s="42">
        <f t="shared" si="89"/>
        <v>0.49516738593490639</v>
      </c>
      <c r="G420" s="42">
        <f t="shared" si="90"/>
        <v>4.1894448780038186E-3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2">
        <f t="shared" si="84"/>
        <v>214.66402420355584</v>
      </c>
      <c r="F421" s="42">
        <f xml:space="preserve"> E421^2*(2*LN(D421)+H$7)*(1/SQRT(C421)-1/SQRT(B421))/(H$10*SQRT(11*87))</f>
        <v>0.49155750933111109</v>
      </c>
      <c r="G421" s="42">
        <f xml:space="preserve"> E421*(2*LN(D421)+H$7)*(1/SQRT(C421)+1/SQRT(B421))/(H$10*SQRT(11*87))</f>
        <v>4.1591091441301039E-3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2">
        <f t="shared" si="84"/>
        <v>214.60281124007375</v>
      </c>
      <c r="F422" s="42">
        <f t="shared" ref="F422:F430" si="91" xml:space="preserve"> E422^2*(2*LN(D422)+H$7)*(1/SQRT(C422)-1/SQRT(B422))/(H$10*SQRT(11*87))</f>
        <v>0.49203821921904722</v>
      </c>
      <c r="G422" s="42">
        <f t="shared" ref="G422:G430" si="92" xml:space="preserve"> E422*(2*LN(D422)+H$7)*(1/SQRT(C422)+1/SQRT(B422))/(H$10*SQRT(11*87))</f>
        <v>4.1701395470792636E-3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2">
        <f t="shared" si="84"/>
        <v>214.59174052418015</v>
      </c>
      <c r="F423" s="42">
        <f t="shared" si="91"/>
        <v>0.49452039549210808</v>
      </c>
      <c r="G423" s="42">
        <f t="shared" si="92"/>
        <v>4.1911655838058528E-3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2">
        <f t="shared" si="84"/>
        <v>214.58188666693039</v>
      </c>
      <c r="F424" s="42">
        <f t="shared" si="91"/>
        <v>0.49657150473924561</v>
      </c>
      <c r="G424" s="42">
        <f t="shared" si="92"/>
        <v>4.2093117254911015E-3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2">
        <f t="shared" si="84"/>
        <v>214.60781862262795</v>
      </c>
      <c r="F425" s="42">
        <f t="shared" si="91"/>
        <v>0.49938697048423153</v>
      </c>
      <c r="G425" s="42">
        <f t="shared" si="92"/>
        <v>4.2302335417072588E-3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2">
        <f t="shared" si="84"/>
        <v>214.57911746842927</v>
      </c>
      <c r="F426" s="42">
        <f t="shared" si="91"/>
        <v>0.5015706061147116</v>
      </c>
      <c r="G426" s="42">
        <f t="shared" si="92"/>
        <v>4.2501243432810755E-3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2">
        <f t="shared" si="84"/>
        <v>214.56620103866734</v>
      </c>
      <c r="F427" s="42">
        <f t="shared" si="91"/>
        <v>0.5041631473446444</v>
      </c>
      <c r="G427" s="42">
        <f t="shared" si="92"/>
        <v>4.2716756020394417E-3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2">
        <f t="shared" si="84"/>
        <v>214.48293949090058</v>
      </c>
      <c r="F428" s="42">
        <f t="shared" si="91"/>
        <v>0.50724489758212277</v>
      </c>
      <c r="G428" s="42">
        <f t="shared" si="92"/>
        <v>4.2976737081407883E-3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2">
        <f t="shared" si="84"/>
        <v>214.43025374505353</v>
      </c>
      <c r="F429" s="42">
        <f t="shared" si="91"/>
        <v>0.50941519688662329</v>
      </c>
      <c r="G429" s="42">
        <f t="shared" si="92"/>
        <v>4.3179288726096368E-3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2">
        <f t="shared" si="84"/>
        <v>214.34150892092083</v>
      </c>
      <c r="F430" s="42">
        <f t="shared" si="91"/>
        <v>0.51244792926595684</v>
      </c>
      <c r="G430" s="42">
        <f t="shared" si="92"/>
        <v>4.3435801511068359E-3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2">
        <f t="shared" si="84"/>
        <v>214.25129040362165</v>
      </c>
      <c r="F431" s="42">
        <f xml:space="preserve"> E431^2*(2*LN(D431)+H$7)*(1/SQRT(C431)-1/SQRT(B431))/(H$10*SQRT(11*89))</f>
        <v>0.50999007612880665</v>
      </c>
      <c r="G431" s="42">
        <f xml:space="preserve"> E431*(2*LN(D431)+H$7)*(1/SQRT(C431)+1/SQRT(B431))/(H$10*SQRT(11*89))</f>
        <v>4.320488755222133E-3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2">
        <f t="shared" si="84"/>
        <v>214.14433780810066</v>
      </c>
      <c r="F432" s="42">
        <f t="shared" ref="F432:F440" si="93" xml:space="preserve"> E432^2*(2*LN(D432)+H$7)*(1/SQRT(C432)-1/SQRT(B432))/(H$10*SQRT(11*89))</f>
        <v>0.51189889403059263</v>
      </c>
      <c r="G432" s="42">
        <f t="shared" ref="G432:G440" si="94" xml:space="preserve"> E432*(2*LN(D432)+H$7)*(1/SQRT(C432)+1/SQRT(B432))/(H$10*SQRT(11*89))</f>
        <v>4.3403468929474253E-3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2">
        <f t="shared" si="84"/>
        <v>214.00763951170276</v>
      </c>
      <c r="F433" s="42">
        <f t="shared" si="93"/>
        <v>0.51476745503400201</v>
      </c>
      <c r="G433" s="42">
        <f t="shared" si="94"/>
        <v>4.3659049063595554E-3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2">
        <f t="shared" si="84"/>
        <v>213.83086344042283</v>
      </c>
      <c r="F434" s="42">
        <f t="shared" si="93"/>
        <v>0.51668418181905373</v>
      </c>
      <c r="G434" s="42">
        <f t="shared" si="94"/>
        <v>4.3888540857014453E-3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2">
        <f t="shared" si="84"/>
        <v>213.6638608630256</v>
      </c>
      <c r="F435" s="42">
        <f t="shared" si="93"/>
        <v>0.52032900076137922</v>
      </c>
      <c r="G435" s="42">
        <f t="shared" si="94"/>
        <v>4.419925969961813E-3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2">
        <f t="shared" si="84"/>
        <v>213.52063169933447</v>
      </c>
      <c r="F436" s="42">
        <f t="shared" si="93"/>
        <v>0.52388293024741739</v>
      </c>
      <c r="G436" s="42">
        <f t="shared" si="94"/>
        <v>4.4504032153206037E-3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2">
        <f t="shared" si="84"/>
        <v>213.40720068601212</v>
      </c>
      <c r="F437" s="42">
        <f t="shared" si="93"/>
        <v>0.52669581755656936</v>
      </c>
      <c r="G437" s="42">
        <f t="shared" si="94"/>
        <v>4.4756912056560143E-3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2">
        <f t="shared" si="84"/>
        <v>213.2395792069633</v>
      </c>
      <c r="F438" s="42">
        <f t="shared" si="93"/>
        <v>0.53048385750497773</v>
      </c>
      <c r="G438" s="42">
        <f t="shared" si="94"/>
        <v>4.50742915387528E-3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2">
        <f t="shared" si="84"/>
        <v>213.06091472721496</v>
      </c>
      <c r="F439" s="42">
        <f t="shared" si="93"/>
        <v>0.53493893149295912</v>
      </c>
      <c r="G439" s="42">
        <f t="shared" si="94"/>
        <v>4.5427926060910249E-3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2">
        <f t="shared" si="84"/>
        <v>212.86695072442518</v>
      </c>
      <c r="F440" s="42">
        <f t="shared" si="93"/>
        <v>0.53700609193311422</v>
      </c>
      <c r="G440" s="42">
        <f t="shared" si="94"/>
        <v>4.5664069620988826E-3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2">
        <f t="shared" si="84"/>
        <v>212.66563793867559</v>
      </c>
      <c r="F441" s="42">
        <f xml:space="preserve"> E441^2*(2*LN(D441)+H$7)*(1/SQRT(C441)-1/SQRT(B441))/(H$10*SQRT(11*91))</f>
        <v>0.53314449136704978</v>
      </c>
      <c r="G441" s="42">
        <f xml:space="preserve"> E441*(2*LN(D441)+H$7)*(1/SQRT(C441)+1/SQRT(B441))/(H$10*SQRT(11*91))</f>
        <v>4.5385805278808991E-3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2">
        <f t="shared" si="84"/>
        <v>212.51134747092965</v>
      </c>
      <c r="F442" s="42">
        <f t="shared" ref="F442:F450" si="95" xml:space="preserve"> E442^2*(2*LN(D442)+H$7)*(1/SQRT(C442)-1/SQRT(B442))/(H$10*SQRT(11*91))</f>
        <v>0.53611077227716697</v>
      </c>
      <c r="G442" s="42">
        <f t="shared" ref="G442:G450" si="96" xml:space="preserve"> E442*(2*LN(D442)+H$7)*(1/SQRT(C442)+1/SQRT(B442))/(H$10*SQRT(11*91))</f>
        <v>4.5662163855099327E-3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2">
        <f t="shared" si="84"/>
        <v>212.35970978376514</v>
      </c>
      <c r="F443" s="42">
        <f t="shared" si="95"/>
        <v>0.53998393784255838</v>
      </c>
      <c r="G443" s="42">
        <f t="shared" si="96"/>
        <v>4.5979929269162959E-3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2">
        <f t="shared" si="84"/>
        <v>212.18695730840741</v>
      </c>
      <c r="F444" s="42">
        <f t="shared" si="95"/>
        <v>0.54338530616398439</v>
      </c>
      <c r="G444" s="42">
        <f t="shared" si="96"/>
        <v>4.6278541161872792E-3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2">
        <f t="shared" si="84"/>
        <v>212.04336453288718</v>
      </c>
      <c r="F445" s="42">
        <f t="shared" si="95"/>
        <v>0.54542612617770225</v>
      </c>
      <c r="G445" s="42">
        <f t="shared" si="96"/>
        <v>4.6498129191736961E-3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2">
        <f t="shared" si="84"/>
        <v>211.88196612559076</v>
      </c>
      <c r="F446" s="42">
        <f t="shared" si="95"/>
        <v>0.54900964978184785</v>
      </c>
      <c r="G446" s="42">
        <f t="shared" si="96"/>
        <v>4.6796165348310294E-3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2">
        <f t="shared" si="84"/>
        <v>211.68367987021958</v>
      </c>
      <c r="F447" s="42">
        <f t="shared" si="95"/>
        <v>0.55134406303826378</v>
      </c>
      <c r="G447" s="42">
        <f t="shared" si="96"/>
        <v>4.7064772650079675E-3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2">
        <f t="shared" si="84"/>
        <v>211.43651284562458</v>
      </c>
      <c r="F448" s="42">
        <f t="shared" si="95"/>
        <v>0.5543657095499801</v>
      </c>
      <c r="G448" s="42">
        <f t="shared" si="96"/>
        <v>4.7370707089088478E-3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2">
        <f t="shared" si="84"/>
        <v>211.15600902646136</v>
      </c>
      <c r="F449" s="42">
        <f t="shared" si="95"/>
        <v>0.55940053992990402</v>
      </c>
      <c r="G449" s="42">
        <f t="shared" si="96"/>
        <v>4.7798267773642667E-3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2">
        <f t="shared" si="84"/>
        <v>210.85211988442563</v>
      </c>
      <c r="F450" s="42">
        <f t="shared" si="95"/>
        <v>0.56304363581081041</v>
      </c>
      <c r="G450" s="42">
        <f t="shared" si="96"/>
        <v>4.8147144547220581E-3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2">
        <f t="shared" ref="E451:E514" si="97" xml:space="preserve"> H$10/((LN(D451))^2+H$7*LN(D451)+H$4)</f>
        <v>210.44657600970964</v>
      </c>
      <c r="F451" s="42">
        <f xml:space="preserve"> E451^2*(2*LN(D451)+H$7)*(1/SQRT(C451)-1/SQRT(B451))/(H$10*SQRT(11*93))</f>
        <v>0.5595763636293184</v>
      </c>
      <c r="G451" s="42">
        <f xml:space="preserve"> E451*(2*LN(D451)+H$7)*(1/SQRT(C451)+1/SQRT(B451))/(H$10*SQRT(11*93))</f>
        <v>4.7941764839626363E-3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2">
        <f t="shared" si="97"/>
        <v>210.09415038398416</v>
      </c>
      <c r="F452" s="42">
        <f t="shared" ref="F452:F460" si="98" xml:space="preserve"> E452^2*(2*LN(D452)+H$7)*(1/SQRT(C452)-1/SQRT(B452))/(H$10*SQRT(11*93))</f>
        <v>0.56306496056594102</v>
      </c>
      <c r="G452" s="42">
        <f t="shared" ref="G452:G460" si="99" xml:space="preserve"> E452*(2*LN(D452)+H$7)*(1/SQRT(C452)+1/SQRT(B452))/(H$10*SQRT(11*93))</f>
        <v>4.8285949182178987E-3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2">
        <f t="shared" si="97"/>
        <v>209.73599901741045</v>
      </c>
      <c r="F453" s="42">
        <f t="shared" si="98"/>
        <v>0.56780898714179218</v>
      </c>
      <c r="G453" s="42">
        <f t="shared" si="99"/>
        <v>4.8708838238689569E-3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2">
        <f t="shared" si="97"/>
        <v>209.43930833163435</v>
      </c>
      <c r="F454" s="42">
        <f t="shared" si="98"/>
        <v>0.57273066127853045</v>
      </c>
      <c r="G454" s="42">
        <f t="shared" si="99"/>
        <v>4.9114650285168567E-3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2">
        <f t="shared" si="97"/>
        <v>209.2232755877678</v>
      </c>
      <c r="F455" s="42">
        <f t="shared" si="98"/>
        <v>0.57716421292885633</v>
      </c>
      <c r="G455" s="42">
        <f t="shared" si="99"/>
        <v>4.9488386469253411E-3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2">
        <f t="shared" si="97"/>
        <v>209.05768133431201</v>
      </c>
      <c r="F456" s="42">
        <f t="shared" si="98"/>
        <v>0.58241957514736964</v>
      </c>
      <c r="G456" s="42">
        <f t="shared" si="99"/>
        <v>4.9873093640335981E-3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2">
        <f t="shared" si="97"/>
        <v>208.8699841214767</v>
      </c>
      <c r="F457" s="42">
        <f t="shared" si="98"/>
        <v>0.58495152467536682</v>
      </c>
      <c r="G457" s="42">
        <f t="shared" si="99"/>
        <v>5.0152379306173216E-3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2">
        <f t="shared" si="97"/>
        <v>208.73024447349061</v>
      </c>
      <c r="F458" s="42">
        <f t="shared" si="98"/>
        <v>0.5875815916291085</v>
      </c>
      <c r="G458" s="42">
        <f t="shared" si="99"/>
        <v>5.0430215162674047E-3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2">
        <f t="shared" si="97"/>
        <v>208.68615097133599</v>
      </c>
      <c r="F459" s="42">
        <f t="shared" si="98"/>
        <v>0.58885348760376199</v>
      </c>
      <c r="G459" s="42">
        <f t="shared" si="99"/>
        <v>5.061548873860849E-3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2">
        <f t="shared" si="97"/>
        <v>208.66730943320056</v>
      </c>
      <c r="F460" s="42">
        <f t="shared" si="98"/>
        <v>0.59094258308866876</v>
      </c>
      <c r="G460" s="42">
        <f t="shared" si="99"/>
        <v>5.0828856933389363E-3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2">
        <f t="shared" si="97"/>
        <v>208.6761540525504</v>
      </c>
      <c r="F461" s="42">
        <f xml:space="preserve"> E461^2*(2*LN(D461)+H$7)*(1/SQRT(C461)-1/SQRT(B461))/(H$10*SQRT(11*95))</f>
        <v>0.58627186385982644</v>
      </c>
      <c r="G461" s="42">
        <f xml:space="preserve"> E461*(2*LN(D461)+H$7)*(1/SQRT(C461)+1/SQRT(B461))/(H$10*SQRT(11*95))</f>
        <v>5.045319317398096E-3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2">
        <f t="shared" si="97"/>
        <v>208.8140129378971</v>
      </c>
      <c r="F462" s="42">
        <f t="shared" ref="F462:F470" si="100" xml:space="preserve"> E462^2*(2*LN(D462)+H$7)*(1/SQRT(C462)-1/SQRT(B462))/(H$10*SQRT(11*95))</f>
        <v>0.589857895119553</v>
      </c>
      <c r="G462" s="42">
        <f t="shared" ref="G462:G470" si="101" xml:space="preserve"> E462*(2*LN(D462)+H$7)*(1/SQRT(C462)+1/SQRT(B462))/(H$10*SQRT(11*95))</f>
        <v>5.0700046583633911E-3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2">
        <f t="shared" si="97"/>
        <v>208.92059934422085</v>
      </c>
      <c r="F463" s="42">
        <f t="shared" si="100"/>
        <v>0.59193331628746237</v>
      </c>
      <c r="G463" s="42">
        <f t="shared" si="101"/>
        <v>5.0874063849611611E-3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2">
        <f t="shared" si="97"/>
        <v>209.00168449135916</v>
      </c>
      <c r="F464" s="42">
        <f t="shared" si="100"/>
        <v>0.59351784141958508</v>
      </c>
      <c r="G464" s="42">
        <f t="shared" si="101"/>
        <v>5.1038567066325835E-3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2">
        <f t="shared" si="97"/>
        <v>209.03096851950946</v>
      </c>
      <c r="F465" s="42">
        <f t="shared" si="100"/>
        <v>0.59742274168969789</v>
      </c>
      <c r="G465" s="42">
        <f t="shared" si="101"/>
        <v>5.1308944749666368E-3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2">
        <f t="shared" si="97"/>
        <v>209.02777115217603</v>
      </c>
      <c r="F466" s="42">
        <f t="shared" si="100"/>
        <v>0.60105641089218032</v>
      </c>
      <c r="G466" s="42">
        <f t="shared" si="101"/>
        <v>5.1596133489880038E-3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2">
        <f t="shared" si="97"/>
        <v>208.98817653955192</v>
      </c>
      <c r="F467" s="42">
        <f t="shared" si="100"/>
        <v>0.6030367253934612</v>
      </c>
      <c r="G467" s="42">
        <f t="shared" si="101"/>
        <v>5.1826025305132979E-3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2">
        <f t="shared" si="97"/>
        <v>208.98925885066058</v>
      </c>
      <c r="F468" s="42">
        <f t="shared" si="100"/>
        <v>0.60625603285006824</v>
      </c>
      <c r="G468" s="42">
        <f t="shared" si="101"/>
        <v>5.2081562146847346E-3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2">
        <f t="shared" si="97"/>
        <v>209.02179884820868</v>
      </c>
      <c r="F469" s="42">
        <f t="shared" si="100"/>
        <v>0.60943869720416644</v>
      </c>
      <c r="G469" s="42">
        <f t="shared" si="101"/>
        <v>5.2334285422599462E-3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2">
        <f t="shared" si="97"/>
        <v>209.16961516982096</v>
      </c>
      <c r="F470" s="42">
        <f t="shared" si="100"/>
        <v>0.61197912546804989</v>
      </c>
      <c r="G470" s="42">
        <f t="shared" si="101"/>
        <v>5.2518472980334543E-3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2">
        <f t="shared" si="97"/>
        <v>209.37129729885999</v>
      </c>
      <c r="F471" s="42">
        <f xml:space="preserve"> E471^2*(2*LN(D471)+H$7)*(1/SQRT(C471)-1/SQRT(B471))/(H$10*SQRT(11*97))</f>
        <v>0.60803570809064089</v>
      </c>
      <c r="G471" s="42">
        <f xml:space="preserve"> E471*(2*LN(D471)+H$7)*(1/SQRT(C471)+1/SQRT(B471))/(H$10*SQRT(11*97))</f>
        <v>5.2119250666259288E-3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2">
        <f t="shared" si="97"/>
        <v>209.58787630135066</v>
      </c>
      <c r="F472" s="42">
        <f t="shared" ref="F472:F480" si="102" xml:space="preserve"> E472^2*(2*LN(D472)+H$7)*(1/SQRT(C472)-1/SQRT(B472))/(H$10*SQRT(11*97))</f>
        <v>0.61076889443947713</v>
      </c>
      <c r="G472" s="42">
        <f t="shared" ref="G472:G480" si="103" xml:space="preserve"> E472*(2*LN(D472)+H$7)*(1/SQRT(C472)+1/SQRT(B472))/(H$10*SQRT(11*97))</f>
        <v>5.2283074136293666E-3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2">
        <f t="shared" si="97"/>
        <v>209.78261436538426</v>
      </c>
      <c r="F473" s="42">
        <f t="shared" si="102"/>
        <v>0.61314156630154271</v>
      </c>
      <c r="G473" s="42">
        <f t="shared" si="103"/>
        <v>5.2459376854421189E-3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2">
        <f t="shared" si="97"/>
        <v>209.93941243757814</v>
      </c>
      <c r="F474" s="42">
        <f t="shared" si="102"/>
        <v>0.6140305602224112</v>
      </c>
      <c r="G474" s="42">
        <f t="shared" si="103"/>
        <v>5.2558244314241066E-3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2">
        <f t="shared" si="97"/>
        <v>210.14660352312856</v>
      </c>
      <c r="F475" s="42">
        <f t="shared" si="102"/>
        <v>0.61139194363070726</v>
      </c>
      <c r="G475" s="42">
        <f t="shared" si="103"/>
        <v>5.2477581082347414E-3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2">
        <f t="shared" si="97"/>
        <v>210.35373462958898</v>
      </c>
      <c r="F476" s="42">
        <f t="shared" si="102"/>
        <v>0.61387460814242412</v>
      </c>
      <c r="G476" s="42">
        <f t="shared" si="103"/>
        <v>5.2647178854470511E-3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2">
        <f t="shared" si="97"/>
        <v>210.49141965993644</v>
      </c>
      <c r="F477" s="42">
        <f t="shared" si="102"/>
        <v>0.61644581970105916</v>
      </c>
      <c r="G477" s="42">
        <f t="shared" si="103"/>
        <v>5.2825112728519903E-3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2">
        <f t="shared" si="97"/>
        <v>210.6819267815209</v>
      </c>
      <c r="F478" s="42">
        <f t="shared" si="102"/>
        <v>0.61876110643616178</v>
      </c>
      <c r="G478" s="42">
        <f t="shared" si="103"/>
        <v>5.2999437231898766E-3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2">
        <f t="shared" si="97"/>
        <v>210.85326826827742</v>
      </c>
      <c r="F479" s="42">
        <f t="shared" si="102"/>
        <v>0.62339742771034745</v>
      </c>
      <c r="G479" s="42">
        <f t="shared" si="103"/>
        <v>5.328168427755099E-3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2">
        <f t="shared" si="97"/>
        <v>210.93784932754639</v>
      </c>
      <c r="F480" s="42">
        <f t="shared" si="102"/>
        <v>0.62502116318173473</v>
      </c>
      <c r="G480" s="42">
        <f t="shared" si="103"/>
        <v>5.3451361771276922E-3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2">
        <f t="shared" si="97"/>
        <v>210.87979800031977</v>
      </c>
      <c r="F481" s="42">
        <f xml:space="preserve"> E481^2*(2*LN(D481)+H$7)*(1/SQRT(C481)-1/SQRT(B481))/(H$10*SQRT(11*99))</f>
        <v>0.62101247996852327</v>
      </c>
      <c r="G481" s="42">
        <f xml:space="preserve"> E481*(2*LN(D481)+H$7)*(1/SQRT(C481)+1/SQRT(B481))/(H$10*SQRT(11*99))</f>
        <v>5.3126058542889093E-3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2">
        <f t="shared" si="97"/>
        <v>210.89598608687422</v>
      </c>
      <c r="F482" s="42">
        <f t="shared" ref="F482:F490" si="104" xml:space="preserve"> E482^2*(2*LN(D482)+H$7)*(1/SQRT(C482)-1/SQRT(B482))/(H$10*SQRT(11*99))</f>
        <v>0.62699141687938653</v>
      </c>
      <c r="G482" s="42">
        <f t="shared" ref="G482:G490" si="105" xml:space="preserve"> E482*(2*LN(D482)+H$7)*(1/SQRT(C482)+1/SQRT(B482))/(H$10*SQRT(11*99))</f>
        <v>5.353177612590629E-3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2">
        <f t="shared" si="97"/>
        <v>210.96196156515094</v>
      </c>
      <c r="F483" s="42">
        <f t="shared" si="104"/>
        <v>0.62880784798758638</v>
      </c>
      <c r="G483" s="42">
        <f t="shared" si="105"/>
        <v>5.3721378556979031E-3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2">
        <f t="shared" si="97"/>
        <v>211.01132011056393</v>
      </c>
      <c r="F484" s="42">
        <f t="shared" si="104"/>
        <v>0.63201578922967117</v>
      </c>
      <c r="G484" s="42">
        <f t="shared" si="105"/>
        <v>5.3980567979520855E-3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5">
        <f t="shared" si="97"/>
        <v>211.11741071624405</v>
      </c>
      <c r="F485" s="45">
        <f t="shared" si="104"/>
        <v>0.63626005895178372</v>
      </c>
      <c r="G485" s="45">
        <f t="shared" si="105"/>
        <v>5.426700359671929E-3</v>
      </c>
      <c r="H485" s="46"/>
      <c r="I485" s="36"/>
      <c r="J485" s="37"/>
      <c r="K485" s="25"/>
      <c r="L485" s="25"/>
      <c r="M485" s="22"/>
      <c r="N485" s="22"/>
      <c r="P485" s="48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2">
        <f t="shared" si="97"/>
        <v>211.16262961950991</v>
      </c>
      <c r="F486" s="42">
        <f t="shared" si="104"/>
        <v>0.63845196047305131</v>
      </c>
      <c r="G486" s="42">
        <f t="shared" si="105"/>
        <v>5.4459933269712405E-3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2">
        <f t="shared" si="97"/>
        <v>211.19292823341937</v>
      </c>
      <c r="F487" s="42">
        <f t="shared" si="104"/>
        <v>0.63831865274210131</v>
      </c>
      <c r="G487" s="42">
        <f t="shared" si="105"/>
        <v>5.4547520938330648E-3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2">
        <f t="shared" si="97"/>
        <v>211.34347213592687</v>
      </c>
      <c r="F488" s="42">
        <f t="shared" si="104"/>
        <v>0.63942053555031642</v>
      </c>
      <c r="G488" s="42">
        <f t="shared" si="105"/>
        <v>5.4660905612464198E-3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2">
        <f t="shared" si="97"/>
        <v>211.50691838148828</v>
      </c>
      <c r="F489" s="42">
        <f t="shared" si="104"/>
        <v>0.64193697061937327</v>
      </c>
      <c r="G489" s="42">
        <f t="shared" si="105"/>
        <v>5.4836143512693933E-3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2">
        <f t="shared" si="97"/>
        <v>211.70878728588966</v>
      </c>
      <c r="F490" s="42">
        <f t="shared" si="104"/>
        <v>0.64444685559852533</v>
      </c>
      <c r="G490" s="42">
        <f t="shared" si="105"/>
        <v>5.4999991137199746E-3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2">
        <f t="shared" si="97"/>
        <v>211.94227433143615</v>
      </c>
      <c r="F491" s="42">
        <f xml:space="preserve"> E491^2*(2*LN(D491)+H$7)*(1/SQRT(C491)-1/SQRT(B491))/(H$10*SQRT(11*101))</f>
        <v>0.64095164775409608</v>
      </c>
      <c r="G491" s="42">
        <f xml:space="preserve"> E491*(2*LN(D491)+H$7)*(1/SQRT(C491)+1/SQRT(B491))/(H$10*SQRT(11*101))</f>
        <v>5.4614062426736358E-3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2">
        <f t="shared" si="97"/>
        <v>212.17181496574193</v>
      </c>
      <c r="F492" s="42">
        <f t="shared" ref="F492:F500" si="106" xml:space="preserve"> E492^2*(2*LN(D492)+H$7)*(1/SQRT(C492)-1/SQRT(B492))/(H$10*SQRT(11*101))</f>
        <v>0.64398647404341236</v>
      </c>
      <c r="G492" s="42">
        <f t="shared" ref="G492:G500" si="107" xml:space="preserve"> E492*(2*LN(D492)+H$7)*(1/SQRT(C492)+1/SQRT(B492))/(H$10*SQRT(11*101))</f>
        <v>5.4796329185861758E-3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2">
        <f t="shared" si="97"/>
        <v>212.3446480130996</v>
      </c>
      <c r="F493" s="42">
        <f t="shared" si="106"/>
        <v>0.64540246623334718</v>
      </c>
      <c r="G493" s="42">
        <f t="shared" si="107"/>
        <v>5.4928040886997598E-3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2">
        <f t="shared" si="97"/>
        <v>212.54219580121611</v>
      </c>
      <c r="F494" s="42">
        <f t="shared" si="106"/>
        <v>0.6462485903159122</v>
      </c>
      <c r="G494" s="42">
        <f t="shared" si="107"/>
        <v>5.5019742264633123E-3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2">
        <f t="shared" si="97"/>
        <v>212.74750480791508</v>
      </c>
      <c r="F495" s="42">
        <f t="shared" si="106"/>
        <v>0.64828823921610523</v>
      </c>
      <c r="G495" s="42">
        <f t="shared" si="107"/>
        <v>5.5189832228426045E-3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2">
        <f t="shared" si="97"/>
        <v>213.00330550774319</v>
      </c>
      <c r="F496" s="42">
        <f t="shared" si="106"/>
        <v>0.65118011277026389</v>
      </c>
      <c r="G496" s="42">
        <f t="shared" si="107"/>
        <v>5.5361245118279948E-3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2">
        <f t="shared" si="97"/>
        <v>213.35886789169683</v>
      </c>
      <c r="F497" s="42">
        <f t="shared" si="106"/>
        <v>0.65305827164306396</v>
      </c>
      <c r="G497" s="42">
        <f t="shared" si="107"/>
        <v>5.544108514108196E-3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2">
        <f t="shared" si="97"/>
        <v>213.75728720309058</v>
      </c>
      <c r="F498" s="42">
        <f t="shared" si="106"/>
        <v>0.65488250956201344</v>
      </c>
      <c r="G498" s="42">
        <f t="shared" si="107"/>
        <v>5.552580276408715E-3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2">
        <f t="shared" si="97"/>
        <v>214.13499041855479</v>
      </c>
      <c r="F499" s="42">
        <f t="shared" si="106"/>
        <v>0.65519236463768593</v>
      </c>
      <c r="G499" s="42">
        <f t="shared" si="107"/>
        <v>5.5548316400634698E-3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2">
        <f t="shared" si="97"/>
        <v>214.44448090068019</v>
      </c>
      <c r="F500" s="42">
        <f t="shared" si="106"/>
        <v>0.65776940673874928</v>
      </c>
      <c r="G500" s="42">
        <f t="shared" si="107"/>
        <v>5.5699419335033459E-3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2">
        <f t="shared" si="97"/>
        <v>214.73022933952765</v>
      </c>
      <c r="F501" s="42">
        <f xml:space="preserve"> E501^2*(2*LN(D501)+H$7)*(1/SQRT(C501)-1/SQRT(B501))/(H$10*SQRT(11*103))</f>
        <v>0.65185413202223552</v>
      </c>
      <c r="G501" s="42">
        <f xml:space="preserve"> E501*(2*LN(D501)+H$7)*(1/SQRT(C501)+1/SQRT(B501))/(H$10*SQRT(11*103))</f>
        <v>5.5196238175218284E-3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2">
        <f t="shared" si="97"/>
        <v>214.96924586518222</v>
      </c>
      <c r="F502" s="42">
        <f t="shared" ref="F502:F510" si="108" xml:space="preserve"> E502^2*(2*LN(D502)+H$7)*(1/SQRT(C502)-1/SQRT(B502))/(H$10*SQRT(11*103))</f>
        <v>0.65189611202795894</v>
      </c>
      <c r="G502" s="42">
        <f t="shared" ref="G502:G510" si="109" xml:space="preserve"> E502*(2*LN(D502)+H$7)*(1/SQRT(C502)+1/SQRT(B502))/(H$10*SQRT(11*103))</f>
        <v>5.5247471860262005E-3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2">
        <f t="shared" si="97"/>
        <v>215.22797859632257</v>
      </c>
      <c r="F503" s="42">
        <f t="shared" si="108"/>
        <v>0.65319780629103552</v>
      </c>
      <c r="G503" s="42">
        <f t="shared" si="109"/>
        <v>5.5332193029085383E-3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2">
        <f t="shared" si="97"/>
        <v>215.51884774994826</v>
      </c>
      <c r="F504" s="42">
        <f t="shared" si="108"/>
        <v>0.65485822558723972</v>
      </c>
      <c r="G504" s="42">
        <f t="shared" si="109"/>
        <v>5.5427105123561022E-3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2">
        <f t="shared" si="97"/>
        <v>215.6879870221903</v>
      </c>
      <c r="F505" s="42">
        <f t="shared" si="108"/>
        <v>0.65838239918609842</v>
      </c>
      <c r="G505" s="42">
        <f t="shared" si="109"/>
        <v>5.5659748347058917E-3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2">
        <f t="shared" si="97"/>
        <v>215.84920275995637</v>
      </c>
      <c r="F506" s="42">
        <f t="shared" si="108"/>
        <v>0.66037934366693096</v>
      </c>
      <c r="G506" s="42">
        <f t="shared" si="109"/>
        <v>5.5805018565454204E-3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2">
        <f t="shared" si="97"/>
        <v>215.94101156645749</v>
      </c>
      <c r="F507" s="42">
        <f t="shared" si="108"/>
        <v>0.66518053334466487</v>
      </c>
      <c r="G507" s="42">
        <f t="shared" si="109"/>
        <v>5.6111855187367284E-3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2">
        <f t="shared" si="97"/>
        <v>215.93354531995649</v>
      </c>
      <c r="F508" s="42">
        <f t="shared" si="108"/>
        <v>0.66718841282157026</v>
      </c>
      <c r="G508" s="42">
        <f t="shared" si="109"/>
        <v>5.6323860249321211E-3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2">
        <f t="shared" si="97"/>
        <v>215.96542725175664</v>
      </c>
      <c r="F509" s="42">
        <f t="shared" si="108"/>
        <v>0.66801581830957191</v>
      </c>
      <c r="G509" s="42">
        <f t="shared" si="109"/>
        <v>5.6465696273717298E-3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2">
        <f t="shared" si="97"/>
        <v>215.95796397434853</v>
      </c>
      <c r="F510" s="42">
        <f t="shared" si="108"/>
        <v>0.67263332453534042</v>
      </c>
      <c r="G510" s="42">
        <f t="shared" si="109"/>
        <v>5.6783043519920678E-3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2">
        <f t="shared" si="97"/>
        <v>215.97496707093211</v>
      </c>
      <c r="F511" s="42">
        <f xml:space="preserve"> E511^2*(2*LN(D511)+H$7)*(1/SQRT(C511)-1/SQRT(B511))/(H$10*SQRT(11*105))</f>
        <v>0.66821939897427962</v>
      </c>
      <c r="G511" s="42">
        <f xml:space="preserve"> E511*(2*LN(D511)+H$7)*(1/SQRT(C511)+1/SQRT(B511))/(H$10*SQRT(11*105))</f>
        <v>5.6408160171617346E-3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2">
        <f t="shared" si="97"/>
        <v>216.00411511648798</v>
      </c>
      <c r="F512" s="42">
        <f t="shared" ref="F512:F520" si="110" xml:space="preserve"> E512^2*(2*LN(D512)+H$7)*(1/SQRT(C512)-1/SQRT(B512))/(H$10*SQRT(11*105))</f>
        <v>0.67170774760549867</v>
      </c>
      <c r="G512" s="42">
        <f t="shared" ref="G512:G520" si="111" xml:space="preserve"> E512*(2*LN(D512)+H$7)*(1/SQRT(C512)+1/SQRT(B512))/(H$10*SQRT(11*105))</f>
        <v>5.6670866804620556E-3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2">
        <f t="shared" si="97"/>
        <v>216.06539202461784</v>
      </c>
      <c r="F513" s="42">
        <f t="shared" si="110"/>
        <v>0.67522101500302667</v>
      </c>
      <c r="G513" s="42">
        <f t="shared" si="111"/>
        <v>5.6923337435107434E-3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2">
        <f t="shared" si="97"/>
        <v>216.08969532424192</v>
      </c>
      <c r="F514" s="42">
        <f t="shared" si="110"/>
        <v>0.67528631882190893</v>
      </c>
      <c r="G514" s="42">
        <f t="shared" si="111"/>
        <v>5.7020714584399427E-3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2">
        <f t="shared" ref="E515:E578" si="112" xml:space="preserve"> H$10/((LN(D515))^2+H$7*LN(D515)+H$4)</f>
        <v>216.03632384507659</v>
      </c>
      <c r="F515" s="42">
        <f t="shared" si="110"/>
        <v>0.67957073840401638</v>
      </c>
      <c r="G515" s="42">
        <f t="shared" si="111"/>
        <v>5.7370264233583849E-3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2">
        <f t="shared" si="112"/>
        <v>216.09988035706482</v>
      </c>
      <c r="F516" s="42">
        <f t="shared" si="110"/>
        <v>0.68183064722003572</v>
      </c>
      <c r="G516" s="42">
        <f t="shared" si="111"/>
        <v>5.7556702090296443E-3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2">
        <f t="shared" si="112"/>
        <v>216.21536658673122</v>
      </c>
      <c r="F517" s="42">
        <f t="shared" si="110"/>
        <v>0.68366416591228463</v>
      </c>
      <c r="G517" s="42">
        <f t="shared" si="111"/>
        <v>5.7717063095100388E-3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2">
        <f t="shared" si="112"/>
        <v>216.29984463169629</v>
      </c>
      <c r="F518" s="42">
        <f t="shared" si="110"/>
        <v>0.68808318257917911</v>
      </c>
      <c r="G518" s="42">
        <f t="shared" si="111"/>
        <v>5.8036294441050048E-3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2">
        <f t="shared" si="112"/>
        <v>216.45898686171145</v>
      </c>
      <c r="F519" s="42">
        <f t="shared" si="110"/>
        <v>0.6908209611208731</v>
      </c>
      <c r="G519" s="42">
        <f t="shared" si="111"/>
        <v>5.8212713604213918E-3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2">
        <f t="shared" si="112"/>
        <v>216.53492021872725</v>
      </c>
      <c r="F520" s="42">
        <f t="shared" si="110"/>
        <v>0.6948230803850467</v>
      </c>
      <c r="G520" s="42">
        <f t="shared" si="111"/>
        <v>5.8498876087372384E-3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2">
        <f t="shared" si="112"/>
        <v>216.62952346209772</v>
      </c>
      <c r="F521" s="42">
        <f xml:space="preserve"> E521^2*(2*LN(D521)+H$7)*(1/SQRT(C521)-1/SQRT(B521))/(H$10*SQRT(11*107))</f>
        <v>0.68819102483358152</v>
      </c>
      <c r="G521" s="42">
        <f xml:space="preserve"> E521*(2*LN(D521)+H$7)*(1/SQRT(C521)+1/SQRT(B521))/(H$10*SQRT(11*107))</f>
        <v>5.8008705036823012E-3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2">
        <f t="shared" si="112"/>
        <v>216.73298985700049</v>
      </c>
      <c r="F522" s="42">
        <f t="shared" ref="F522:F530" si="113" xml:space="preserve"> E522^2*(2*LN(D522)+H$7)*(1/SQRT(C522)-1/SQRT(B522))/(H$10*SQRT(11*107))</f>
        <v>0.68941901818894835</v>
      </c>
      <c r="G522" s="42">
        <f t="shared" ref="G522:G530" si="114" xml:space="preserve"> E522*(2*LN(D522)+H$7)*(1/SQRT(C522)+1/SQRT(B522))/(H$10*SQRT(11*107))</f>
        <v>5.816293236801098E-3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2">
        <f t="shared" si="112"/>
        <v>216.85554352859933</v>
      </c>
      <c r="F523" s="42">
        <f t="shared" si="113"/>
        <v>0.69344880923793639</v>
      </c>
      <c r="G523" s="42">
        <f t="shared" si="114"/>
        <v>5.8398838416215118E-3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2">
        <f t="shared" si="112"/>
        <v>217.01783663865842</v>
      </c>
      <c r="F524" s="42">
        <f t="shared" si="113"/>
        <v>0.69402316091857097</v>
      </c>
      <c r="G524" s="42">
        <f t="shared" si="114"/>
        <v>5.8484654526063835E-3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2">
        <f t="shared" si="112"/>
        <v>217.15990505062479</v>
      </c>
      <c r="F525" s="42">
        <f t="shared" si="113"/>
        <v>0.6967528941167791</v>
      </c>
      <c r="G525" s="42">
        <f t="shared" si="114"/>
        <v>5.8655339961585741E-3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2">
        <f t="shared" si="112"/>
        <v>217.32691452187612</v>
      </c>
      <c r="F526" s="42">
        <f t="shared" si="113"/>
        <v>0.69949393688796591</v>
      </c>
      <c r="G526" s="42">
        <f t="shared" si="114"/>
        <v>5.8841193509935365E-3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2">
        <f t="shared" si="112"/>
        <v>217.42055518820774</v>
      </c>
      <c r="F527" s="42">
        <f t="shared" si="113"/>
        <v>0.70201975052014087</v>
      </c>
      <c r="G527" s="42">
        <f t="shared" si="114"/>
        <v>5.9054469027521985E-3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2">
        <f t="shared" si="112"/>
        <v>217.44990599124867</v>
      </c>
      <c r="F528" s="42">
        <f t="shared" si="113"/>
        <v>0.70301794253508465</v>
      </c>
      <c r="G528" s="42">
        <f t="shared" si="114"/>
        <v>5.9196895666277409E-3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2">
        <f t="shared" si="112"/>
        <v>217.6046290161612</v>
      </c>
      <c r="F529" s="42">
        <f t="shared" si="113"/>
        <v>0.70486571423419586</v>
      </c>
      <c r="G529" s="42">
        <f t="shared" si="114"/>
        <v>5.9337773643036431E-3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2">
        <f t="shared" si="112"/>
        <v>217.73436605436981</v>
      </c>
      <c r="F530" s="42">
        <f t="shared" si="113"/>
        <v>0.7089308496127571</v>
      </c>
      <c r="G530" s="42">
        <f t="shared" si="114"/>
        <v>5.9601435998807156E-3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2">
        <f t="shared" si="112"/>
        <v>217.85987828394221</v>
      </c>
      <c r="F531" s="42">
        <f xml:space="preserve"> E531^2*(2*LN(D531)+H$7)*(1/SQRT(C531)-1/SQRT(B531))/(H$10*SQRT(11*109))</f>
        <v>0.70463162446179384</v>
      </c>
      <c r="G531" s="42">
        <f xml:space="preserve"> E531*(2*LN(D531)+H$7)*(1/SQRT(C531)+1/SQRT(B531))/(H$10*SQRT(11*109))</f>
        <v>5.9211660180604657E-3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2">
        <f t="shared" si="112"/>
        <v>218.03523748068648</v>
      </c>
      <c r="F532" s="42">
        <f t="shared" ref="F532:F540" si="115" xml:space="preserve"> E532^2*(2*LN(D532)+H$7)*(1/SQRT(C532)-1/SQRT(B532))/(H$10*SQRT(11*109))</f>
        <v>0.7073611907609143</v>
      </c>
      <c r="G532" s="42">
        <f t="shared" ref="G532:G540" si="116" xml:space="preserve"> E532*(2*LN(D532)+H$7)*(1/SQRT(C532)+1/SQRT(B532))/(H$10*SQRT(11*109))</f>
        <v>5.9380030967401054E-3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2">
        <f t="shared" si="112"/>
        <v>218.15353328339035</v>
      </c>
      <c r="F533" s="42">
        <f t="shared" si="115"/>
        <v>0.71046687916659546</v>
      </c>
      <c r="G533" s="42">
        <f t="shared" si="116"/>
        <v>5.959247299446367E-3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2">
        <f t="shared" si="112"/>
        <v>218.21880940720155</v>
      </c>
      <c r="F534" s="42">
        <f t="shared" si="115"/>
        <v>0.71044822003909347</v>
      </c>
      <c r="G534" s="42">
        <f t="shared" si="116"/>
        <v>5.9689670756485616E-3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2">
        <f t="shared" si="112"/>
        <v>218.31511376881096</v>
      </c>
      <c r="F535" s="42">
        <f t="shared" si="115"/>
        <v>0.71172886981115746</v>
      </c>
      <c r="G535" s="42">
        <f t="shared" si="116"/>
        <v>5.9817087642534614E-3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2">
        <f t="shared" si="112"/>
        <v>218.46072997219807</v>
      </c>
      <c r="F536" s="42">
        <f t="shared" si="115"/>
        <v>0.71514899351164429</v>
      </c>
      <c r="G536" s="42">
        <f t="shared" si="116"/>
        <v>6.0036097828481067E-3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2">
        <f t="shared" si="112"/>
        <v>218.54794727475394</v>
      </c>
      <c r="F537" s="42">
        <f t="shared" si="115"/>
        <v>0.71582787420868765</v>
      </c>
      <c r="G537" s="42">
        <f t="shared" si="116"/>
        <v>6.0146049926870348E-3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2">
        <f t="shared" si="112"/>
        <v>218.6114414849545</v>
      </c>
      <c r="F538" s="42">
        <f t="shared" si="115"/>
        <v>0.71995826111485928</v>
      </c>
      <c r="G538" s="42">
        <f t="shared" si="116"/>
        <v>6.0414424976168897E-3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2">
        <f t="shared" si="112"/>
        <v>218.68365103473542</v>
      </c>
      <c r="F539" s="42">
        <f t="shared" si="115"/>
        <v>0.72311357201402804</v>
      </c>
      <c r="G539" s="42">
        <f t="shared" si="116"/>
        <v>6.0645954160819726E-3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2">
        <f t="shared" si="112"/>
        <v>218.71247976153504</v>
      </c>
      <c r="F540" s="42">
        <f t="shared" si="115"/>
        <v>0.72397253227318825</v>
      </c>
      <c r="G540" s="42">
        <f t="shared" si="116"/>
        <v>6.078658919167034E-3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2">
        <f t="shared" si="112"/>
        <v>218.70452096624504</v>
      </c>
      <c r="F541" s="42">
        <f xml:space="preserve"> E541^2*(2*LN(D541)+H$7)*(1/SQRT(C541)-1/SQRT(B541))/(H$10*SQRT(11*111))</f>
        <v>0.71901748947689426</v>
      </c>
      <c r="G541" s="42">
        <f xml:space="preserve"> E541*(2*LN(D541)+H$7)*(1/SQRT(C541)+1/SQRT(B541))/(H$10*SQRT(11*111))</f>
        <v>6.0404900129781471E-3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2">
        <f t="shared" si="112"/>
        <v>218.68889826892757</v>
      </c>
      <c r="F542" s="42">
        <f t="shared" ref="F542:F550" si="117" xml:space="preserve"> E542^2*(2*LN(D542)+H$7)*(1/SQRT(C542)-1/SQRT(B542))/(H$10*SQRT(11*111))</f>
        <v>0.72464817486564348</v>
      </c>
      <c r="G542" s="42">
        <f t="shared" ref="G542:G550" si="118" xml:space="preserve"> E542*(2*LN(D542)+H$7)*(1/SQRT(C542)+1/SQRT(B542))/(H$10*SQRT(11*111))</f>
        <v>6.0797256415471342E-3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2">
        <f t="shared" si="112"/>
        <v>218.71794539245337</v>
      </c>
      <c r="F543" s="42">
        <f t="shared" si="117"/>
        <v>0.72869455933331873</v>
      </c>
      <c r="G543" s="42">
        <f t="shared" si="118"/>
        <v>6.107798055534977E-3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2">
        <f t="shared" si="112"/>
        <v>218.75804907695107</v>
      </c>
      <c r="F544" s="42">
        <f t="shared" si="117"/>
        <v>0.73173573976841311</v>
      </c>
      <c r="G544" s="42">
        <f t="shared" si="118"/>
        <v>6.1318659896658573E-3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2">
        <f t="shared" si="112"/>
        <v>218.8614403674288</v>
      </c>
      <c r="F545" s="42">
        <f t="shared" si="117"/>
        <v>0.7333339666824068</v>
      </c>
      <c r="G545" s="42">
        <f t="shared" si="118"/>
        <v>6.1476632796348182E-3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2">
        <f t="shared" si="112"/>
        <v>218.97137503548944</v>
      </c>
      <c r="F546" s="42">
        <f t="shared" si="117"/>
        <v>0.73633268605360991</v>
      </c>
      <c r="G546" s="42">
        <f t="shared" si="118"/>
        <v>6.1686926921370082E-3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2">
        <f t="shared" si="112"/>
        <v>219.08174632392425</v>
      </c>
      <c r="F547" s="42">
        <f t="shared" si="117"/>
        <v>0.74030384743605759</v>
      </c>
      <c r="G547" s="42">
        <f t="shared" si="118"/>
        <v>6.1947059320800303E-3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2">
        <f t="shared" si="112"/>
        <v>219.30957518814452</v>
      </c>
      <c r="F548" s="42">
        <f t="shared" si="117"/>
        <v>0.73860305753370159</v>
      </c>
      <c r="G548" s="42">
        <f t="shared" si="118"/>
        <v>6.1890254351614363E-3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2">
        <f t="shared" si="112"/>
        <v>219.55819045346246</v>
      </c>
      <c r="F549" s="42">
        <f t="shared" si="117"/>
        <v>0.74231673461698811</v>
      </c>
      <c r="G549" s="42">
        <f t="shared" si="118"/>
        <v>6.2085546950115143E-3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2">
        <f t="shared" si="112"/>
        <v>219.75127236719175</v>
      </c>
      <c r="F550" s="42">
        <f t="shared" si="117"/>
        <v>0.74234233179152787</v>
      </c>
      <c r="G550" s="42">
        <f t="shared" si="118"/>
        <v>6.2120356281439955E-3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2">
        <f t="shared" si="112"/>
        <v>219.95234313680447</v>
      </c>
      <c r="F551" s="42">
        <f xml:space="preserve"> E551^2*(2*LN(D551)+H$7)*(1/SQRT(C551)-1/SQRT(B551))/(H$10*SQRT(11*113))</f>
        <v>0.73578859052548451</v>
      </c>
      <c r="G551" s="42">
        <f xml:space="preserve"> E551*(2*LN(D551)+H$7)*(1/SQRT(C551)+1/SQRT(B551))/(H$10*SQRT(11*113))</f>
        <v>6.1604662250572782E-3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2">
        <f t="shared" si="112"/>
        <v>220.19736975703708</v>
      </c>
      <c r="F552" s="42">
        <f t="shared" ref="F552:F560" si="119" xml:space="preserve"> E552^2*(2*LN(D552)+H$7)*(1/SQRT(C552)-1/SQRT(B552))/(H$10*SQRT(11*113))</f>
        <v>0.73745397097460319</v>
      </c>
      <c r="G552" s="42">
        <f t="shared" ref="G552:G560" si="120" xml:space="preserve"> E552*(2*LN(D552)+H$7)*(1/SQRT(C552)+1/SQRT(B552))/(H$10*SQRT(11*113))</f>
        <v>6.1709321956886871E-3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2">
        <f t="shared" si="112"/>
        <v>220.49979798652262</v>
      </c>
      <c r="F553" s="42">
        <f t="shared" si="119"/>
        <v>0.73775927368434935</v>
      </c>
      <c r="G553" s="42">
        <f t="shared" si="120"/>
        <v>6.1751019028435097E-3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2">
        <f t="shared" si="112"/>
        <v>220.7474028492276</v>
      </c>
      <c r="F554" s="42">
        <f t="shared" si="119"/>
        <v>0.74031709542949742</v>
      </c>
      <c r="G554" s="42">
        <f t="shared" si="120"/>
        <v>6.1876024991894462E-3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2">
        <f t="shared" si="112"/>
        <v>221.01331836247525</v>
      </c>
      <c r="F555" s="42">
        <f t="shared" si="119"/>
        <v>0.74461911176101803</v>
      </c>
      <c r="G555" s="42">
        <f t="shared" si="120"/>
        <v>6.2067546965433942E-3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2">
        <f t="shared" si="112"/>
        <v>221.17002455532753</v>
      </c>
      <c r="F556" s="42">
        <f t="shared" si="119"/>
        <v>0.74511195962020194</v>
      </c>
      <c r="G556" s="42">
        <f t="shared" si="120"/>
        <v>6.2132250730004444E-3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2">
        <f t="shared" si="112"/>
        <v>221.30617020415784</v>
      </c>
      <c r="F557" s="42">
        <f t="shared" si="119"/>
        <v>0.74644906698482738</v>
      </c>
      <c r="G557" s="42">
        <f t="shared" si="120"/>
        <v>6.2266011668061548E-3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2">
        <f t="shared" si="112"/>
        <v>221.31986957835991</v>
      </c>
      <c r="F558" s="42">
        <f t="shared" si="119"/>
        <v>0.74797691653264664</v>
      </c>
      <c r="G558" s="42">
        <f t="shared" si="120"/>
        <v>6.2439821265806422E-3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2">
        <f t="shared" si="112"/>
        <v>221.29424966615389</v>
      </c>
      <c r="F559" s="42">
        <f t="shared" si="119"/>
        <v>0.7497506338794292</v>
      </c>
      <c r="G559" s="42">
        <f t="shared" si="120"/>
        <v>6.2661571013617329E-3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2">
        <f t="shared" si="112"/>
        <v>221.3170380658562</v>
      </c>
      <c r="F560" s="42">
        <f t="shared" si="119"/>
        <v>0.75331253050089686</v>
      </c>
      <c r="G560" s="42">
        <f t="shared" si="120"/>
        <v>6.2935083353050109E-3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2">
        <f t="shared" si="112"/>
        <v>221.38634164255819</v>
      </c>
      <c r="F561" s="42">
        <f xml:space="preserve"> E561^2*(2*LN(D561)+H$7)*(1/SQRT(C561)-1/SQRT(B561))/(H$10*SQRT(11*115))</f>
        <v>0.75180963873243145</v>
      </c>
      <c r="G561" s="42">
        <f xml:space="preserve"> E561*(2*LN(D561)+H$7)*(1/SQRT(C561)+1/SQRT(B561))/(H$10*SQRT(11*115))</f>
        <v>6.2700921044607193E-3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2">
        <f t="shared" si="112"/>
        <v>221.38528028988105</v>
      </c>
      <c r="F562" s="42">
        <f t="shared" ref="F562:F570" si="121" xml:space="preserve"> E562^2*(2*LN(D562)+H$7)*(1/SQRT(C562)-1/SQRT(B562))/(H$10*SQRT(11*115))</f>
        <v>0.75335663292026778</v>
      </c>
      <c r="G562" s="42">
        <f t="shared" ref="G562:G570" si="122" xml:space="preserve"> E562*(2*LN(D562)+H$7)*(1/SQRT(C562)+1/SQRT(B562))/(H$10*SQRT(11*115))</f>
        <v>6.2888976409197763E-3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2">
        <f t="shared" si="112"/>
        <v>221.32626066072308</v>
      </c>
      <c r="F563" s="42">
        <f t="shared" si="121"/>
        <v>0.75963124104986812</v>
      </c>
      <c r="G563" s="42">
        <f t="shared" si="122"/>
        <v>6.3263226747599802E-3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2">
        <f t="shared" si="112"/>
        <v>221.31716308707121</v>
      </c>
      <c r="F564" s="42">
        <f t="shared" si="121"/>
        <v>0.76166993839903652</v>
      </c>
      <c r="G564" s="42">
        <f t="shared" si="122"/>
        <v>6.3474710986657626E-3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2">
        <f t="shared" si="112"/>
        <v>221.34125324124142</v>
      </c>
      <c r="F565" s="42">
        <f t="shared" si="121"/>
        <v>0.76347318563678535</v>
      </c>
      <c r="G565" s="42">
        <f t="shared" si="122"/>
        <v>6.3677907605193089E-3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2">
        <f t="shared" si="112"/>
        <v>221.4074773756999</v>
      </c>
      <c r="F566" s="42">
        <f t="shared" si="121"/>
        <v>0.76684463050423202</v>
      </c>
      <c r="G566" s="42">
        <f t="shared" si="122"/>
        <v>6.3920821919554414E-3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2">
        <f t="shared" si="112"/>
        <v>221.50422483508706</v>
      </c>
      <c r="F567" s="42">
        <f t="shared" si="121"/>
        <v>0.7706557310776202</v>
      </c>
      <c r="G567" s="42">
        <f t="shared" si="122"/>
        <v>6.416353565619059E-3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2">
        <f t="shared" si="112"/>
        <v>221.56933720689563</v>
      </c>
      <c r="F568" s="42">
        <f t="shared" si="121"/>
        <v>0.77478452519386254</v>
      </c>
      <c r="G568" s="42">
        <f t="shared" si="122"/>
        <v>6.4454237459152927E-3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2">
        <f t="shared" si="112"/>
        <v>221.73301672463688</v>
      </c>
      <c r="F569" s="42">
        <f t="shared" si="121"/>
        <v>0.77352114712152953</v>
      </c>
      <c r="G569" s="42">
        <f t="shared" si="122"/>
        <v>6.4436591915193776E-3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2">
        <f t="shared" si="112"/>
        <v>221.85546069258922</v>
      </c>
      <c r="F570" s="42">
        <f t="shared" si="121"/>
        <v>0.77273206818637608</v>
      </c>
      <c r="G570" s="42">
        <f t="shared" si="122"/>
        <v>6.4459724909013694E-3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2">
        <f t="shared" si="112"/>
        <v>221.89486236445126</v>
      </c>
      <c r="F571" s="42">
        <f xml:space="preserve"> E571^2*(2*LN(D571)+H$7)*(1/SQRT(C571)-1/SQRT(B571))/(H$10*SQRT(11*117))</f>
        <v>0.76654736692526926</v>
      </c>
      <c r="G571" s="42">
        <f xml:space="preserve"> E571*(2*LN(D571)+H$7)*(1/SQRT(C571)+1/SQRT(B571))/(H$10*SQRT(11*117))</f>
        <v>6.3985456799198221E-3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2">
        <f t="shared" si="112"/>
        <v>221.95387888344018</v>
      </c>
      <c r="F572" s="42">
        <f t="shared" ref="F572:F580" si="123" xml:space="preserve"> E572^2*(2*LN(D572)+H$7)*(1/SQRT(C572)-1/SQRT(B572))/(H$10*SQRT(11*117))</f>
        <v>0.77016840903210482</v>
      </c>
      <c r="G572" s="42">
        <f t="shared" ref="G572:G580" si="124" xml:space="preserve"> E572*(2*LN(D572)+H$7)*(1/SQRT(C572)+1/SQRT(B572))/(H$10*SQRT(11*117))</f>
        <v>6.4230304275785469E-3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2">
        <f t="shared" si="112"/>
        <v>222.03602009239111</v>
      </c>
      <c r="F573" s="42">
        <f t="shared" si="123"/>
        <v>0.77312431778443103</v>
      </c>
      <c r="G573" s="42">
        <f t="shared" si="124"/>
        <v>6.4460053335140951E-3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2">
        <f t="shared" si="112"/>
        <v>222.08332167438923</v>
      </c>
      <c r="F574" s="42">
        <f t="shared" si="123"/>
        <v>0.77603898416927142</v>
      </c>
      <c r="G574" s="42">
        <f t="shared" si="124"/>
        <v>6.468469651736513E-3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2">
        <f t="shared" si="112"/>
        <v>222.11598142240368</v>
      </c>
      <c r="F575" s="42">
        <f t="shared" si="123"/>
        <v>0.77978916990052438</v>
      </c>
      <c r="G575" s="42">
        <f t="shared" si="124"/>
        <v>6.4957912453382392E-3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2">
        <f t="shared" si="112"/>
        <v>222.05156973747211</v>
      </c>
      <c r="F576" s="42">
        <f t="shared" si="123"/>
        <v>0.78427987977207747</v>
      </c>
      <c r="G576" s="42">
        <f t="shared" si="124"/>
        <v>6.5270968087017579E-3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2">
        <f t="shared" si="112"/>
        <v>221.9089745313498</v>
      </c>
      <c r="F577" s="42">
        <f t="shared" si="123"/>
        <v>0.78775908451975318</v>
      </c>
      <c r="G577" s="42">
        <f t="shared" si="124"/>
        <v>6.5616457383508783E-3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2">
        <f t="shared" si="112"/>
        <v>221.71239411705295</v>
      </c>
      <c r="F578" s="42">
        <f t="shared" si="123"/>
        <v>0.79190802738962729</v>
      </c>
      <c r="G578" s="42">
        <f t="shared" si="124"/>
        <v>6.6011680527922247E-3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2">
        <f t="shared" ref="E579:E630" si="125" xml:space="preserve"> H$10/((LN(D579))^2+H$7*LN(D579)+H$4)</f>
        <v>221.43353694789025</v>
      </c>
      <c r="F579" s="42">
        <f t="shared" si="123"/>
        <v>0.798511539288012</v>
      </c>
      <c r="G579" s="42">
        <f t="shared" si="124"/>
        <v>6.6550087670521523E-3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2">
        <f t="shared" si="125"/>
        <v>221.16991506650629</v>
      </c>
      <c r="F580" s="42">
        <f t="shared" si="123"/>
        <v>0.79959731040776061</v>
      </c>
      <c r="G580" s="42">
        <f t="shared" si="124"/>
        <v>6.6835282654027417E-3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2">
        <f t="shared" si="125"/>
        <v>220.87783852717814</v>
      </c>
      <c r="F581" s="42">
        <f xml:space="preserve"> E581^2*(2*LN(D581)+H$7)*(1/SQRT(C581)-1/SQRT(B581))/(H$10*SQRT(11*119))</f>
        <v>0.7974841056422769</v>
      </c>
      <c r="G581" s="42">
        <f xml:space="preserve"> E581*(2*LN(D581)+H$7)*(1/SQRT(C581)+1/SQRT(B581))/(H$10*SQRT(11*119))</f>
        <v>6.6706452114778892E-3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2">
        <f t="shared" si="125"/>
        <v>220.63745123319796</v>
      </c>
      <c r="F582" s="42">
        <f t="shared" ref="F582:F590" si="126" xml:space="preserve"> E582^2*(2*LN(D582)+H$7)*(1/SQRT(C582)-1/SQRT(B582))/(H$10*SQRT(11*119))</f>
        <v>0.80389773154787492</v>
      </c>
      <c r="G582" s="42">
        <f t="shared" ref="G582:G590" si="127" xml:space="preserve"> E582*(2*LN(D582)+H$7)*(1/SQRT(C582)+1/SQRT(B582))/(H$10*SQRT(11*119))</f>
        <v>6.7234514014424505E-3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2">
        <f t="shared" si="125"/>
        <v>220.38664157942864</v>
      </c>
      <c r="F583" s="42">
        <f t="shared" si="126"/>
        <v>0.8111740151817286</v>
      </c>
      <c r="G583" s="42">
        <f t="shared" si="127"/>
        <v>6.7783998042199823E-3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2">
        <f t="shared" si="125"/>
        <v>220.14516612365742</v>
      </c>
      <c r="F584" s="42">
        <f t="shared" si="126"/>
        <v>0.81854957010225282</v>
      </c>
      <c r="G584" s="42">
        <f t="shared" si="127"/>
        <v>6.8338510030525636E-3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2">
        <f t="shared" si="125"/>
        <v>219.95129523277552</v>
      </c>
      <c r="F585" s="42">
        <f t="shared" si="126"/>
        <v>0.82147307683431792</v>
      </c>
      <c r="G585" s="42">
        <f t="shared" si="127"/>
        <v>6.8664516411769275E-3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2">
        <f t="shared" si="125"/>
        <v>219.682049004047</v>
      </c>
      <c r="F586" s="42">
        <f t="shared" si="126"/>
        <v>0.82703922640113459</v>
      </c>
      <c r="G586" s="42">
        <f t="shared" si="127"/>
        <v>6.9133310922953805E-3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2">
        <f t="shared" si="125"/>
        <v>219.4211806798107</v>
      </c>
      <c r="F587" s="42">
        <f t="shared" si="126"/>
        <v>0.83063159104313344</v>
      </c>
      <c r="G587" s="42">
        <f t="shared" si="127"/>
        <v>6.9524644322525404E-3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2">
        <f t="shared" si="125"/>
        <v>219.18582643391798</v>
      </c>
      <c r="F588" s="42">
        <f t="shared" si="126"/>
        <v>0.83461419949810489</v>
      </c>
      <c r="G588" s="42">
        <f t="shared" si="127"/>
        <v>6.9928345984344355E-3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2">
        <f t="shared" si="125"/>
        <v>219.04418800572506</v>
      </c>
      <c r="F589" s="42">
        <f t="shared" si="126"/>
        <v>0.83795416553621083</v>
      </c>
      <c r="G589" s="42">
        <f t="shared" si="127"/>
        <v>7.0260741080969465E-3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2">
        <f t="shared" si="125"/>
        <v>218.98535016835078</v>
      </c>
      <c r="F590" s="42">
        <f t="shared" si="126"/>
        <v>0.84194883733543135</v>
      </c>
      <c r="G590" s="42">
        <f t="shared" si="127"/>
        <v>7.0601049378837995E-3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2">
        <f t="shared" si="125"/>
        <v>219.01460438949897</v>
      </c>
      <c r="F591" s="42">
        <f xml:space="preserve"> E591^2*(2*LN(D591)+H$7)*(1/SQRT(C591)-1/SQRT(B591))/(H$10*SQRT(11*121))</f>
        <v>0.83860938178466571</v>
      </c>
      <c r="G591" s="42">
        <f xml:space="preserve"> E591*(2*LN(D591)+H$7)*(1/SQRT(C591)+1/SQRT(B591))/(H$10*SQRT(11*121))</f>
        <v>7.0294197314541944E-3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2">
        <f t="shared" si="125"/>
        <v>219.04465482510051</v>
      </c>
      <c r="F592" s="42">
        <f t="shared" ref="F592:F600" si="128" xml:space="preserve"> E592^2*(2*LN(D592)+H$7)*(1/SQRT(C592)-1/SQRT(B592))/(H$10*SQRT(11*121))</f>
        <v>0.84247380214630241</v>
      </c>
      <c r="G592" s="42">
        <f t="shared" ref="G592:G600" si="129" xml:space="preserve"> E592*(2*LN(D592)+H$7)*(1/SQRT(C592)+1/SQRT(B592))/(H$10*SQRT(11*121))</f>
        <v>7.058172683368045E-3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2">
        <f t="shared" si="125"/>
        <v>219.04304790214647</v>
      </c>
      <c r="F593" s="42">
        <f t="shared" si="128"/>
        <v>0.84690744490518655</v>
      </c>
      <c r="G593" s="42">
        <f t="shared" si="129"/>
        <v>7.0915801182448359E-3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2">
        <f t="shared" si="125"/>
        <v>219.02704846396986</v>
      </c>
      <c r="F594" s="42">
        <f t="shared" si="128"/>
        <v>0.8498644627494083</v>
      </c>
      <c r="G594" s="42">
        <f t="shared" si="129"/>
        <v>7.119836760355539E-3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2">
        <f t="shared" si="125"/>
        <v>218.95236595457433</v>
      </c>
      <c r="F595" s="42">
        <f t="shared" si="128"/>
        <v>0.85352645283898509</v>
      </c>
      <c r="G595" s="42">
        <f t="shared" si="129"/>
        <v>7.1539070277258851E-3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2">
        <f t="shared" si="125"/>
        <v>218.83445174229212</v>
      </c>
      <c r="F596" s="42">
        <f t="shared" si="128"/>
        <v>0.85277737279363552</v>
      </c>
      <c r="G596" s="42">
        <f t="shared" si="129"/>
        <v>7.1698967681508132E-3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2">
        <f t="shared" si="125"/>
        <v>218.8049825088292</v>
      </c>
      <c r="F597" s="42">
        <f t="shared" si="128"/>
        <v>0.85888517468282499</v>
      </c>
      <c r="G597" s="42">
        <f t="shared" si="129"/>
        <v>7.2138653854822857E-3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2">
        <f t="shared" si="125"/>
        <v>218.78665049649419</v>
      </c>
      <c r="F598" s="42">
        <f t="shared" si="128"/>
        <v>0.86370549380779205</v>
      </c>
      <c r="G598" s="42">
        <f t="shared" si="129"/>
        <v>7.2499646728922222E-3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2">
        <f t="shared" si="125"/>
        <v>218.80202367401881</v>
      </c>
      <c r="F599" s="42">
        <f t="shared" si="128"/>
        <v>0.86761626848364715</v>
      </c>
      <c r="G599" s="42">
        <f t="shared" si="129"/>
        <v>7.2791183755066598E-3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2">
        <f t="shared" si="125"/>
        <v>218.7076287106556</v>
      </c>
      <c r="F600" s="42">
        <f t="shared" si="128"/>
        <v>0.87393379546554228</v>
      </c>
      <c r="G600" s="42">
        <f t="shared" si="129"/>
        <v>7.3250844674030632E-3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2">
        <f t="shared" si="125"/>
        <v>218.69744444691483</v>
      </c>
      <c r="F601" s="42">
        <f xml:space="preserve"> E601^2*(2*LN(D601)+H$7)*(1/SQRT(C601)-1/SQRT(B601))/(H$10*SQRT(11*123))</f>
        <v>0.871655780605052</v>
      </c>
      <c r="G601" s="42">
        <f xml:space="preserve"> E601*(2*LN(D601)+H$7)*(1/SQRT(C601)+1/SQRT(B601))/(H$10*SQRT(11*123))</f>
        <v>7.2969552395713323E-3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2">
        <f t="shared" si="125"/>
        <v>218.59921619151598</v>
      </c>
      <c r="F602" s="42">
        <f t="shared" ref="F602:F610" si="130" xml:space="preserve"> E602^2*(2*LN(D602)+H$7)*(1/SQRT(C602)-1/SQRT(B602))/(H$10*SQRT(11*123))</f>
        <v>0.87155026892598986</v>
      </c>
      <c r="G602" s="42">
        <f t="shared" ref="G602:G610" si="131" xml:space="preserve"> E602*(2*LN(D602)+H$7)*(1/SQRT(C602)+1/SQRT(B602))/(H$10*SQRT(11*123))</f>
        <v>7.3139205089141519E-3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2">
        <f t="shared" si="125"/>
        <v>218.65037469031429</v>
      </c>
      <c r="F603" s="42">
        <f t="shared" si="130"/>
        <v>0.87488400932959953</v>
      </c>
      <c r="G603" s="42">
        <f t="shared" si="131"/>
        <v>7.3394908735609776E-3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2">
        <f t="shared" si="125"/>
        <v>218.71803974295148</v>
      </c>
      <c r="F604" s="42">
        <f t="shared" si="130"/>
        <v>0.87720267197123869</v>
      </c>
      <c r="G604" s="42">
        <f t="shared" si="131"/>
        <v>7.3590525210205666E-3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2">
        <f t="shared" si="125"/>
        <v>218.82107163774145</v>
      </c>
      <c r="F605" s="42">
        <f t="shared" si="130"/>
        <v>0.88450456339477246</v>
      </c>
      <c r="G605" s="42">
        <f t="shared" si="131"/>
        <v>7.3992879185570976E-3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2">
        <f t="shared" si="125"/>
        <v>218.91770310137892</v>
      </c>
      <c r="F606" s="42">
        <f t="shared" si="130"/>
        <v>0.88333468728711229</v>
      </c>
      <c r="G606" s="42">
        <f t="shared" si="131"/>
        <v>7.4029965525796802E-3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2">
        <f t="shared" si="125"/>
        <v>219.16271338692317</v>
      </c>
      <c r="F607" s="42">
        <f t="shared" si="130"/>
        <v>0.88523948530773711</v>
      </c>
      <c r="G607" s="42">
        <f t="shared" si="131"/>
        <v>7.412949283489928E-3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2">
        <f t="shared" si="125"/>
        <v>219.35679712234031</v>
      </c>
      <c r="F608" s="42">
        <f t="shared" si="130"/>
        <v>0.88394155801812679</v>
      </c>
      <c r="G608" s="42">
        <f t="shared" si="131"/>
        <v>7.4154176818039827E-3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2">
        <f t="shared" si="125"/>
        <v>219.56225793698127</v>
      </c>
      <c r="F609" s="42">
        <f t="shared" si="130"/>
        <v>0.88669524698865121</v>
      </c>
      <c r="G609" s="42">
        <f t="shared" si="131"/>
        <v>7.4295698427801265E-3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2">
        <f t="shared" si="125"/>
        <v>219.68500936571897</v>
      </c>
      <c r="F610" s="42">
        <f t="shared" si="130"/>
        <v>0.88847954360641856</v>
      </c>
      <c r="G610" s="42">
        <f t="shared" si="131"/>
        <v>7.4438945300235714E-3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2">
        <f t="shared" si="125"/>
        <v>219.94012003343732</v>
      </c>
      <c r="F611" s="42">
        <f xml:space="preserve"> E611^2*(2*LN(D611)+H$7)*(1/SQRT(C611)-1/SQRT(B611))/(H$10*SQRT(11*125))</f>
        <v>0.88620676553210576</v>
      </c>
      <c r="G611" s="42">
        <f xml:space="preserve"> E611*(2*LN(D611)+H$7)*(1/SQRT(C611)+1/SQRT(B611))/(H$10*SQRT(11*125))</f>
        <v>7.4045660858903257E-3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2">
        <f t="shared" si="125"/>
        <v>220.15112724611376</v>
      </c>
      <c r="F612" s="42">
        <f t="shared" ref="F612:F620" si="132" xml:space="preserve"> E612^2*(2*LN(D612)+H$7)*(1/SQRT(C612)-1/SQRT(B612))/(H$10*SQRT(11*125))</f>
        <v>0.88412540240290749</v>
      </c>
      <c r="G612" s="42">
        <f t="shared" ref="G612:G620" si="133" xml:space="preserve"> E612*(2*LN(D612)+H$7)*(1/SQRT(C612)+1/SQRT(B612))/(H$10*SQRT(11*125))</f>
        <v>7.3986943476841253E-3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2">
        <f t="shared" si="125"/>
        <v>220.35110952576744</v>
      </c>
      <c r="F613" s="42">
        <f t="shared" si="132"/>
        <v>0.88550998003449255</v>
      </c>
      <c r="G613" s="42">
        <f t="shared" si="133"/>
        <v>7.408891991320621E-3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2">
        <f t="shared" si="125"/>
        <v>220.41922752569275</v>
      </c>
      <c r="F614" s="42">
        <f t="shared" si="132"/>
        <v>0.88802168314839558</v>
      </c>
      <c r="G614" s="42">
        <f t="shared" si="133"/>
        <v>7.4290675890776037E-3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2">
        <f t="shared" si="125"/>
        <v>220.52408040513657</v>
      </c>
      <c r="F615" s="42">
        <f t="shared" si="132"/>
        <v>0.89408239621768448</v>
      </c>
      <c r="G615" s="42">
        <f t="shared" si="133"/>
        <v>7.4626498804971908E-3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2">
        <f t="shared" si="125"/>
        <v>220.59087671530062</v>
      </c>
      <c r="F616" s="42">
        <f t="shared" si="132"/>
        <v>0.8957907533292937</v>
      </c>
      <c r="G616" s="42">
        <f t="shared" si="133"/>
        <v>7.4820920810540967E-3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2">
        <f t="shared" si="125"/>
        <v>220.80008892124567</v>
      </c>
      <c r="F617" s="42">
        <f t="shared" si="132"/>
        <v>0.89652843875683774</v>
      </c>
      <c r="G617" s="42">
        <f t="shared" si="133"/>
        <v>7.4900118924425682E-3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2">
        <f t="shared" si="125"/>
        <v>221.00816436171874</v>
      </c>
      <c r="F618" s="42">
        <f t="shared" si="132"/>
        <v>0.89964019312276644</v>
      </c>
      <c r="G618" s="42">
        <f t="shared" si="133"/>
        <v>7.5091204691121929E-3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2">
        <f t="shared" si="125"/>
        <v>221.14365420560179</v>
      </c>
      <c r="F619" s="42">
        <f t="shared" si="132"/>
        <v>0.90388040801006764</v>
      </c>
      <c r="G619" s="42">
        <f t="shared" si="133"/>
        <v>7.5346513148192235E-3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2">
        <f t="shared" si="125"/>
        <v>221.279753862414</v>
      </c>
      <c r="F620" s="42">
        <f t="shared" si="132"/>
        <v>0.90562168294961831</v>
      </c>
      <c r="G620" s="42">
        <f t="shared" si="133"/>
        <v>7.5496735705483696E-3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2">
        <f t="shared" si="125"/>
        <v>221.55669712754647</v>
      </c>
      <c r="F621" s="42">
        <f xml:space="preserve"> E621^2*(2*LN(D621)+H$7)*(1/SQRT(C621)-1/SQRT(B621))/(H$10*SQRT(11*127))</f>
        <v>0.90195475795210445</v>
      </c>
      <c r="G621" s="42">
        <f xml:space="preserve"> E621*(2*LN(D621)+H$7)*(1/SQRT(C621)+1/SQRT(B621))/(H$10*SQRT(11*127))</f>
        <v>7.5058863848048406E-3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2">
        <f t="shared" si="125"/>
        <v>221.77273866132637</v>
      </c>
      <c r="F622" s="42">
        <f t="shared" ref="F622:F630" si="134" xml:space="preserve"> E622^2*(2*LN(D622)+H$7)*(1/SQRT(C622)-1/SQRT(B622))/(H$10*SQRT(11*127))</f>
        <v>0.90041103478014195</v>
      </c>
      <c r="G622" s="42">
        <f t="shared" ref="G622:G630" si="135" xml:space="preserve"> E622*(2*LN(D622)+H$7)*(1/SQRT(C622)+1/SQRT(B622))/(H$10*SQRT(11*127))</f>
        <v>7.5015171593064709E-3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2">
        <f t="shared" si="125"/>
        <v>221.94491519852917</v>
      </c>
      <c r="F623" s="42">
        <f t="shared" si="134"/>
        <v>0.8987523022888565</v>
      </c>
      <c r="G623" s="42">
        <f t="shared" si="135"/>
        <v>7.5009975544980704E-3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2">
        <f t="shared" si="125"/>
        <v>222.1110337126961</v>
      </c>
      <c r="F624" s="42">
        <f t="shared" si="134"/>
        <v>0.90318254917536767</v>
      </c>
      <c r="G624" s="42">
        <f t="shared" si="135"/>
        <v>7.5234298989430345E-3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2">
        <f t="shared" si="125"/>
        <v>222.26232134456771</v>
      </c>
      <c r="F625" s="42">
        <f t="shared" si="134"/>
        <v>0.90514002520976633</v>
      </c>
      <c r="G625" s="42">
        <f t="shared" si="135"/>
        <v>7.5362150194626812E-3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2">
        <f t="shared" si="125"/>
        <v>222.37170510524913</v>
      </c>
      <c r="F626" s="42">
        <f t="shared" si="134"/>
        <v>0.90541386416850944</v>
      </c>
      <c r="G626" s="42">
        <f t="shared" si="135"/>
        <v>7.5487855565425591E-3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2">
        <f t="shared" si="125"/>
        <v>222.55544732503873</v>
      </c>
      <c r="F627" s="42">
        <f t="shared" si="134"/>
        <v>0.90908518278908623</v>
      </c>
      <c r="G627" s="42">
        <f t="shared" si="135"/>
        <v>7.5686537034011488E-3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2">
        <f t="shared" si="125"/>
        <v>222.63422952618097</v>
      </c>
      <c r="F628" s="42">
        <f t="shared" si="134"/>
        <v>0.91190657180492762</v>
      </c>
      <c r="G628" s="42">
        <f t="shared" si="135"/>
        <v>7.5898268504354088E-3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2">
        <f t="shared" si="125"/>
        <v>222.59736608030269</v>
      </c>
      <c r="F629" s="42">
        <f t="shared" si="134"/>
        <v>0.91621156022983019</v>
      </c>
      <c r="G629" s="42">
        <f t="shared" si="135"/>
        <v>7.6258746128087937E-3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2">
        <f t="shared" si="125"/>
        <v>222.57925674568065</v>
      </c>
      <c r="F630" s="42">
        <f t="shared" si="134"/>
        <v>0.92247521824679712</v>
      </c>
      <c r="G630" s="42">
        <f t="shared" si="135"/>
        <v>7.6701756493369813E-3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4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4" r:id="rId14"/>
      </mc:Fallback>
    </mc:AlternateContent>
    <mc:AlternateContent xmlns:mc="http://schemas.openxmlformats.org/markup-compatibility/2006">
      <mc:Choice Requires="x14">
        <oleObject progId="Equation.DSMT4" shapeId="1175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5" r:id="rId16"/>
      </mc:Fallback>
    </mc:AlternateContent>
    <mc:AlternateContent xmlns:mc="http://schemas.openxmlformats.org/markup-compatibility/2006">
      <mc:Choice Requires="x14">
        <oleObject progId="Equation.DSMT4" shapeId="1176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6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2016-06-01T14:33:54Z</dcterms:modified>
</cp:coreProperties>
</file>